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6.100\data\EGEA\EGEA Budget\2017\Budget\"/>
    </mc:Choice>
  </mc:AlternateContent>
  <bookViews>
    <workbookView xWindow="0" yWindow="0" windowWidth="23040" windowHeight="8856" activeTab="2"/>
  </bookViews>
  <sheets>
    <sheet name="Budget" sheetId="1" r:id="rId1"/>
    <sheet name="Actual situation" sheetId="3" r:id="rId2"/>
    <sheet name="Office input" sheetId="2" r:id="rId3"/>
    <sheet name="Membership Fees" sheetId="5" r:id="rId4"/>
  </sheets>
  <definedNames>
    <definedName name="_xlnm.Print_Area" localSheetId="1">'Actual situation'!$A$1:$F$55</definedName>
    <definedName name="_xlnm.Print_Area" localSheetId="0">Budget!$A$1:$E$54</definedName>
    <definedName name="_xlnm.Print_Area" localSheetId="3">'Membership Fees'!$A$1:$H$19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5" l="1"/>
  <c r="F17" i="5"/>
  <c r="E17" i="5"/>
  <c r="D17" i="5"/>
  <c r="C17" i="5"/>
  <c r="D3" i="2"/>
  <c r="E2" i="3" l="1"/>
  <c r="E5" i="3"/>
  <c r="E6" i="3"/>
  <c r="E8" i="3"/>
  <c r="E9" i="3"/>
  <c r="E10" i="3"/>
  <c r="E11" i="3"/>
  <c r="E17" i="3"/>
  <c r="E18" i="3"/>
  <c r="E19" i="3"/>
  <c r="E20" i="3"/>
  <c r="E21" i="3"/>
  <c r="E22" i="3"/>
  <c r="E24" i="3"/>
  <c r="E25" i="3"/>
  <c r="E26" i="3"/>
  <c r="E28" i="3"/>
  <c r="E29" i="3"/>
  <c r="E30" i="3"/>
  <c r="E31" i="3"/>
  <c r="E32" i="3"/>
  <c r="E34" i="3"/>
  <c r="E36" i="3"/>
  <c r="E37" i="3"/>
  <c r="E38" i="3"/>
  <c r="E40" i="3"/>
  <c r="E41" i="3"/>
  <c r="E42" i="3"/>
  <c r="E43" i="3"/>
  <c r="E45" i="3"/>
  <c r="E46" i="3"/>
  <c r="E48" i="3"/>
  <c r="E49" i="3"/>
  <c r="E51" i="3"/>
  <c r="D2" i="2"/>
  <c r="D5" i="2"/>
  <c r="D6" i="2"/>
  <c r="D8" i="2"/>
  <c r="D9" i="2"/>
  <c r="D10" i="2"/>
  <c r="D11" i="2"/>
  <c r="D17" i="2"/>
  <c r="D18" i="2"/>
  <c r="D19" i="2"/>
  <c r="D20" i="2"/>
  <c r="D21" i="2"/>
  <c r="D22" i="2"/>
  <c r="D24" i="2"/>
  <c r="D25" i="2"/>
  <c r="D26" i="2"/>
  <c r="D28" i="2"/>
  <c r="D29" i="2"/>
  <c r="D30" i="2"/>
  <c r="D31" i="2"/>
  <c r="D32" i="2"/>
  <c r="D34" i="2"/>
  <c r="D36" i="2"/>
  <c r="D37" i="2"/>
  <c r="D38" i="2"/>
  <c r="D40" i="2"/>
  <c r="D41" i="2"/>
  <c r="D42" i="2"/>
  <c r="D43" i="2"/>
  <c r="D45" i="2"/>
  <c r="D46" i="2"/>
  <c r="D48" i="2"/>
  <c r="D49" i="2"/>
  <c r="D51" i="2"/>
  <c r="E51" i="2" l="1"/>
  <c r="D51" i="3" s="1"/>
  <c r="F51" i="3" s="1"/>
  <c r="E49" i="2"/>
  <c r="D49" i="3" s="1"/>
  <c r="F49" i="3" s="1"/>
  <c r="E48" i="2"/>
  <c r="D48" i="3" s="1"/>
  <c r="F48" i="3" s="1"/>
  <c r="E46" i="2"/>
  <c r="D46" i="3" s="1"/>
  <c r="F46" i="3" s="1"/>
  <c r="E45" i="2"/>
  <c r="D45" i="3" s="1"/>
  <c r="F45" i="3" s="1"/>
  <c r="E43" i="2"/>
  <c r="D43" i="3" s="1"/>
  <c r="F43" i="3" s="1"/>
  <c r="E42" i="2"/>
  <c r="D42" i="3" s="1"/>
  <c r="F42" i="3" s="1"/>
  <c r="E41" i="2"/>
  <c r="D41" i="3" s="1"/>
  <c r="F41" i="3" s="1"/>
  <c r="E40" i="2"/>
  <c r="D40" i="3" s="1"/>
  <c r="F40" i="3" s="1"/>
  <c r="E38" i="2"/>
  <c r="E37" i="2"/>
  <c r="D37" i="3" s="1"/>
  <c r="F37" i="3" s="1"/>
  <c r="E36" i="2"/>
  <c r="D36" i="3" s="1"/>
  <c r="F36" i="3" s="1"/>
  <c r="E34" i="2"/>
  <c r="D34" i="3" s="1"/>
  <c r="F34" i="3" s="1"/>
  <c r="E32" i="2"/>
  <c r="D32" i="3" s="1"/>
  <c r="F32" i="3" s="1"/>
  <c r="E31" i="2"/>
  <c r="D31" i="3" s="1"/>
  <c r="F31" i="3" s="1"/>
  <c r="E30" i="2"/>
  <c r="D30" i="3" s="1"/>
  <c r="F30" i="3" s="1"/>
  <c r="E29" i="2"/>
  <c r="D29" i="3" s="1"/>
  <c r="F29" i="3" s="1"/>
  <c r="E28" i="2"/>
  <c r="D28" i="3" s="1"/>
  <c r="F28" i="3" s="1"/>
  <c r="E26" i="2"/>
  <c r="D26" i="3" s="1"/>
  <c r="F26" i="3" s="1"/>
  <c r="E25" i="2"/>
  <c r="D25" i="3" s="1"/>
  <c r="F25" i="3" s="1"/>
  <c r="E24" i="2"/>
  <c r="D24" i="3" s="1"/>
  <c r="F24" i="3" s="1"/>
  <c r="E22" i="2"/>
  <c r="D22" i="3" s="1"/>
  <c r="F22" i="3" s="1"/>
  <c r="E21" i="2"/>
  <c r="D21" i="3" s="1"/>
  <c r="F21" i="3" s="1"/>
  <c r="E20" i="2"/>
  <c r="D20" i="3" s="1"/>
  <c r="F20" i="3" s="1"/>
  <c r="E19" i="2"/>
  <c r="D19" i="3" s="1"/>
  <c r="F19" i="3" s="1"/>
  <c r="E18" i="2"/>
  <c r="D18" i="3" s="1"/>
  <c r="F18" i="3" s="1"/>
  <c r="E17" i="2"/>
  <c r="D17" i="3" s="1"/>
  <c r="F17" i="3" s="1"/>
  <c r="E11" i="2"/>
  <c r="D11" i="3" s="1"/>
  <c r="F11" i="3" s="1"/>
  <c r="E10" i="2"/>
  <c r="D10" i="3" s="1"/>
  <c r="F10" i="3" s="1"/>
  <c r="E9" i="2"/>
  <c r="D9" i="3" s="1"/>
  <c r="F9" i="3" s="1"/>
  <c r="E8" i="2"/>
  <c r="D8" i="3" s="1"/>
  <c r="F8" i="3" s="1"/>
  <c r="E6" i="2"/>
  <c r="D6" i="3" s="1"/>
  <c r="F6" i="3" s="1"/>
  <c r="E5" i="2"/>
  <c r="D5" i="3" s="1"/>
  <c r="F5" i="3" s="1"/>
  <c r="D5" i="1"/>
  <c r="E5" i="1"/>
  <c r="D8" i="1"/>
  <c r="E8" i="1"/>
  <c r="D16" i="1"/>
  <c r="E16" i="1"/>
  <c r="D23" i="1"/>
  <c r="E23" i="1"/>
  <c r="D27" i="1"/>
  <c r="E27" i="1"/>
  <c r="D33" i="1"/>
  <c r="E33" i="1"/>
  <c r="D35" i="1"/>
  <c r="E35" i="1"/>
  <c r="D39" i="1"/>
  <c r="E39" i="1"/>
  <c r="D44" i="1"/>
  <c r="E44" i="1"/>
  <c r="D47" i="1"/>
  <c r="E47" i="1"/>
  <c r="D50" i="1"/>
  <c r="E50" i="1"/>
  <c r="E47" i="2" l="1"/>
  <c r="D47" i="3" s="1"/>
  <c r="E27" i="2"/>
  <c r="D27" i="3" s="1"/>
  <c r="E7" i="2"/>
  <c r="D7" i="3" s="1"/>
  <c r="E33" i="2"/>
  <c r="D33" i="3" s="1"/>
  <c r="E50" i="2"/>
  <c r="D50" i="3" s="1"/>
  <c r="E16" i="2"/>
  <c r="D16" i="3" s="1"/>
  <c r="E39" i="2"/>
  <c r="D39" i="3" s="1"/>
  <c r="E35" i="2"/>
  <c r="D38" i="3"/>
  <c r="F38" i="3" s="1"/>
  <c r="E23" i="2"/>
  <c r="D23" i="3" s="1"/>
  <c r="E44" i="2"/>
  <c r="D44" i="3" s="1"/>
  <c r="E13" i="1"/>
  <c r="E47" i="3"/>
  <c r="F47" i="3" s="1"/>
  <c r="D47" i="2"/>
  <c r="E39" i="3"/>
  <c r="D39" i="2"/>
  <c r="E33" i="3"/>
  <c r="D33" i="2"/>
  <c r="E23" i="3"/>
  <c r="D23" i="2"/>
  <c r="D13" i="1"/>
  <c r="E7" i="3"/>
  <c r="D7" i="2"/>
  <c r="E52" i="1"/>
  <c r="E54" i="1" s="1"/>
  <c r="E50" i="3"/>
  <c r="F50" i="3" s="1"/>
  <c r="D50" i="2"/>
  <c r="D44" i="2"/>
  <c r="E44" i="3"/>
  <c r="E35" i="3"/>
  <c r="D35" i="2"/>
  <c r="E27" i="3"/>
  <c r="D27" i="2"/>
  <c r="D52" i="1"/>
  <c r="D54" i="1" s="1"/>
  <c r="D16" i="2"/>
  <c r="E16" i="3"/>
  <c r="E4" i="3"/>
  <c r="D4" i="2"/>
  <c r="E4" i="2"/>
  <c r="F39" i="3" l="1"/>
  <c r="F44" i="3"/>
  <c r="F27" i="3"/>
  <c r="F33" i="3"/>
  <c r="F16" i="3"/>
  <c r="F23" i="3"/>
  <c r="E52" i="2"/>
  <c r="D52" i="3" s="1"/>
  <c r="D35" i="3"/>
  <c r="F35" i="3" s="1"/>
  <c r="F7" i="3"/>
  <c r="E55" i="3"/>
  <c r="D55" i="2"/>
  <c r="D52" i="2"/>
  <c r="E52" i="3"/>
  <c r="E12" i="3"/>
  <c r="D12" i="2"/>
  <c r="E12" i="2"/>
  <c r="D4" i="3"/>
  <c r="F4" i="3" s="1"/>
  <c r="F52" i="3" l="1"/>
  <c r="D12" i="3"/>
  <c r="F12" i="3" s="1"/>
  <c r="E55" i="2"/>
  <c r="D55" i="3" s="1"/>
</calcChain>
</file>

<file path=xl/sharedStrings.xml><?xml version="1.0" encoding="utf-8"?>
<sst xmlns="http://schemas.openxmlformats.org/spreadsheetml/2006/main" count="178" uniqueCount="80">
  <si>
    <t>RECEIPTS</t>
  </si>
  <si>
    <t xml:space="preserve">Membership fees </t>
  </si>
  <si>
    <t>Call for voluntary contributions from national associations/companies</t>
  </si>
  <si>
    <t>Automechanika and Autopromotec (split over 2 years)</t>
  </si>
  <si>
    <t xml:space="preserve">Financial revenues </t>
  </si>
  <si>
    <t>EGEA trademark licensing</t>
  </si>
  <si>
    <t>TOTAL RECEIPTS</t>
  </si>
  <si>
    <t xml:space="preserve">EXPENDITURES </t>
  </si>
  <si>
    <t xml:space="preserve">Office rent &amp; Charges </t>
  </si>
  <si>
    <t>Administrative &amp; Office Costs (telephone, fax, post, internet, IT)</t>
  </si>
  <si>
    <t>Insurances</t>
  </si>
  <si>
    <t>Contingencies for new PC (software/hardware)</t>
  </si>
  <si>
    <t>Depreciation of furnitures</t>
  </si>
  <si>
    <t>Diverse</t>
  </si>
  <si>
    <t>EGEA Office Secretary General, Secretariat Support</t>
  </si>
  <si>
    <t xml:space="preserve">Technical expert (40%): Retainer </t>
  </si>
  <si>
    <t>Technical expert -  exchange rate differential Euros vs GBP</t>
  </si>
  <si>
    <t xml:space="preserve">Bookkeeping </t>
  </si>
  <si>
    <t>Taxes on assets and company car</t>
  </si>
  <si>
    <t>Bank charges + exchange rate charges</t>
  </si>
  <si>
    <t>Regular legal expertise/advice</t>
  </si>
  <si>
    <t>Board and General Assemblies meetings &amp; travellings</t>
  </si>
  <si>
    <t>Other meetings &amp; travellings</t>
  </si>
  <si>
    <t>Conference fee, trainings</t>
  </si>
  <si>
    <t>AFCAR Membership fee</t>
  </si>
  <si>
    <t>Public Relations/EGEA profile brochure</t>
  </si>
  <si>
    <t>EGEA Website/Mail/Logo</t>
  </si>
  <si>
    <t xml:space="preserve"> Wolk &amp; Leoprechting Market Study</t>
  </si>
  <si>
    <t>Translations</t>
  </si>
  <si>
    <t>TOTAL EXPENDITURES</t>
  </si>
  <si>
    <t>RECEIPTS LESS EXPENDITURES</t>
  </si>
  <si>
    <t>CEN Membership fee (European Standardisation Body)</t>
  </si>
  <si>
    <t>FAIB Membership fee (Federation of European and International Associations in Brussels)</t>
  </si>
  <si>
    <t>R2RC Membership fee - Launch of digital right to repair campaign 
(pending on funding from members)</t>
  </si>
  <si>
    <t xml:space="preserve">Bad debt </t>
  </si>
  <si>
    <t xml:space="preserve">Audit </t>
  </si>
  <si>
    <t xml:space="preserve">Non-recoverable VAT </t>
  </si>
  <si>
    <t xml:space="preserve">Other income </t>
  </si>
  <si>
    <t>Actual 2017</t>
  </si>
  <si>
    <t>BUDGET EGEA 2017-2018</t>
  </si>
  <si>
    <t>Draft Budget 2018</t>
  </si>
  <si>
    <t>1. Fees &amp; Contributions</t>
  </si>
  <si>
    <t>2. Other Receipts</t>
  </si>
  <si>
    <t>1. Secretariat</t>
  </si>
  <si>
    <t xml:space="preserve">2. Manpower </t>
  </si>
  <si>
    <t>3. Finances</t>
  </si>
  <si>
    <t>4. Legal expertise</t>
  </si>
  <si>
    <t xml:space="preserve">5. Meetings and travelling expenditures </t>
  </si>
  <si>
    <t>6. EU Alliances and International Membership</t>
  </si>
  <si>
    <t>7. EGEA Public Relations</t>
  </si>
  <si>
    <t>8. EGEA Activities</t>
  </si>
  <si>
    <r>
      <t xml:space="preserve">Budget 2017
</t>
    </r>
    <r>
      <rPr>
        <b/>
        <sz val="9"/>
        <color theme="1"/>
        <rFont val="Calibri"/>
        <scheme val="minor"/>
      </rPr>
      <t>(10/11/2016)</t>
    </r>
  </si>
  <si>
    <t>Actuals - financial situation</t>
  </si>
  <si>
    <t>Actuals
(19/01/2017)</t>
  </si>
  <si>
    <t>Difference</t>
  </si>
  <si>
    <t>9. Other</t>
  </si>
  <si>
    <t>EXPENDITURES</t>
  </si>
  <si>
    <t>Internal Treasure - EGEA Monthly Figures</t>
  </si>
  <si>
    <t>Country/ Member</t>
  </si>
  <si>
    <t xml:space="preserve">Membership Fees 2014 </t>
  </si>
  <si>
    <t xml:space="preserve">Membership Fees 2015 
</t>
  </si>
  <si>
    <t xml:space="preserve"> Membership Fees 2017 </t>
  </si>
  <si>
    <t xml:space="preserve"> Membership Fees 2018 </t>
  </si>
  <si>
    <t>Austria - AVL DITEST</t>
  </si>
  <si>
    <t>Belgium -  FMA</t>
  </si>
  <si>
    <t>Czech Republic - Modular Test</t>
  </si>
  <si>
    <t>France - GIEG</t>
  </si>
  <si>
    <t>Germany - ASA</t>
  </si>
  <si>
    <t>Great Britain - GEA</t>
  </si>
  <si>
    <t>Italy - AICA</t>
  </si>
  <si>
    <t>Netherlands - RAI AUTOVAK</t>
  </si>
  <si>
    <t>Norway - ABL</t>
  </si>
  <si>
    <t>Poland - STM</t>
  </si>
  <si>
    <t>Russia - ARDIS</t>
  </si>
  <si>
    <t xml:space="preserve">Spain - AFIBA </t>
  </si>
  <si>
    <t>Switzerland - SAA</t>
  </si>
  <si>
    <t>Sweden - FVU</t>
  </si>
  <si>
    <t>Total</t>
  </si>
  <si>
    <t xml:space="preserve"> Membership Fees 2016 - 2017 - 2018</t>
  </si>
  <si>
    <t xml:space="preserve"> Membership Fees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</si>
</sst>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€&quot;\ #,##0;&quot;€&quot;\ \-#,##0"/>
    <numFmt numFmtId="165" formatCode="&quot;€&quot;\ #,##0;[Red]&quot;€&quot;\ \-#,##0"/>
    <numFmt numFmtId="166" formatCode="_ &quot;€&quot;\ * #,##0_ ;_ &quot;€&quot;\ * \-#,##0_ ;_ &quot;€&quot;\ * &quot;-&quot;_ ;_ @_ "/>
    <numFmt numFmtId="167" formatCode="_ * #,##0.00_ ;_ * \-#,##0.00_ ;_ * &quot;-&quot;??_ ;_ @_ "/>
    <numFmt numFmtId="168" formatCode="[$-409]mmm/yy;@"/>
    <numFmt numFmtId="169" formatCode="_-* #,##0.00\ _B_F_-;\-* #,##0.00\ _B_F_-;_-* &quot;-&quot;??\ _B_F_-;_-@_-"/>
    <numFmt numFmtId="170" formatCode="#,##0.00\ &quot;€&quot;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b/>
      <sz val="9"/>
      <color theme="1"/>
      <name val="Calibri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scheme val="minor"/>
    </font>
    <font>
      <sz val="10"/>
      <name val="Arial"/>
      <family val="2"/>
    </font>
    <font>
      <sz val="10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4"/>
      <name val="Calibri"/>
      <scheme val="minor"/>
    </font>
    <font>
      <b/>
      <sz val="12"/>
      <name val="Calibri"/>
      <scheme val="minor"/>
    </font>
    <font>
      <sz val="12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99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/>
    <xf numFmtId="169" fontId="7" fillId="0" borderId="0" applyFont="0" applyFill="0" applyBorder="0" applyAlignment="0" applyProtection="0"/>
  </cellStyleXfs>
  <cellXfs count="159">
    <xf numFmtId="0" fontId="0" fillId="0" borderId="0" xfId="0"/>
    <xf numFmtId="166" fontId="0" fillId="0" borderId="0" xfId="0" applyNumberFormat="1"/>
    <xf numFmtId="166" fontId="0" fillId="2" borderId="7" xfId="0" applyNumberFormat="1" applyFill="1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10" xfId="0" applyBorder="1"/>
    <xf numFmtId="0" fontId="0" fillId="0" borderId="11" xfId="0" applyBorder="1"/>
    <xf numFmtId="166" fontId="0" fillId="2" borderId="21" xfId="0" applyNumberFormat="1" applyFill="1" applyBorder="1"/>
    <xf numFmtId="166" fontId="0" fillId="2" borderId="0" xfId="0" applyNumberFormat="1" applyFill="1" applyBorder="1"/>
    <xf numFmtId="0" fontId="2" fillId="2" borderId="25" xfId="0" applyFont="1" applyFill="1" applyBorder="1" applyAlignment="1">
      <alignment horizontal="center" vertical="top" wrapText="1"/>
    </xf>
    <xf numFmtId="166" fontId="0" fillId="5" borderId="22" xfId="0" applyNumberFormat="1" applyFill="1" applyBorder="1"/>
    <xf numFmtId="166" fontId="0" fillId="0" borderId="0" xfId="0" applyNumberFormat="1" applyFill="1" applyBorder="1"/>
    <xf numFmtId="0" fontId="0" fillId="0" borderId="0" xfId="0" applyFill="1" applyBorder="1"/>
    <xf numFmtId="166" fontId="0" fillId="2" borderId="23" xfId="0" applyNumberFormat="1" applyFill="1" applyBorder="1"/>
    <xf numFmtId="166" fontId="0" fillId="5" borderId="24" xfId="0" applyNumberFormat="1" applyFill="1" applyBorder="1"/>
    <xf numFmtId="166" fontId="1" fillId="3" borderId="5" xfId="0" applyNumberFormat="1" applyFont="1" applyFill="1" applyBorder="1"/>
    <xf numFmtId="166" fontId="1" fillId="3" borderId="6" xfId="0" applyNumberFormat="1" applyFont="1" applyFill="1" applyBorder="1"/>
    <xf numFmtId="166" fontId="0" fillId="3" borderId="26" xfId="0" applyNumberFormat="1" applyFill="1" applyBorder="1"/>
    <xf numFmtId="166" fontId="0" fillId="3" borderId="27" xfId="0" applyNumberFormat="1" applyFill="1" applyBorder="1"/>
    <xf numFmtId="0" fontId="2" fillId="5" borderId="25" xfId="0" applyFont="1" applyFill="1" applyBorder="1" applyAlignment="1">
      <alignment horizontal="center" vertical="top" wrapText="1"/>
    </xf>
    <xf numFmtId="166" fontId="1" fillId="3" borderId="26" xfId="0" applyNumberFormat="1" applyFont="1" applyFill="1" applyBorder="1"/>
    <xf numFmtId="166" fontId="1" fillId="3" borderId="27" xfId="0" applyNumberFormat="1" applyFont="1" applyFill="1" applyBorder="1"/>
    <xf numFmtId="0" fontId="1" fillId="0" borderId="0" xfId="0" applyFont="1" applyAlignment="1">
      <alignment horizontal="center" vertical="center"/>
    </xf>
    <xf numFmtId="0" fontId="2" fillId="3" borderId="5" xfId="0" applyFont="1" applyFill="1" applyBorder="1"/>
    <xf numFmtId="166" fontId="2" fillId="2" borderId="35" xfId="0" applyNumberFormat="1" applyFont="1" applyFill="1" applyBorder="1"/>
    <xf numFmtId="166" fontId="2" fillId="5" borderId="36" xfId="0" applyNumberFormat="1" applyFont="1" applyFill="1" applyBorder="1"/>
    <xf numFmtId="166" fontId="2" fillId="2" borderId="40" xfId="0" applyNumberFormat="1" applyFont="1" applyFill="1" applyBorder="1"/>
    <xf numFmtId="166" fontId="2" fillId="5" borderId="41" xfId="0" applyNumberFormat="1" applyFont="1" applyFill="1" applyBorder="1"/>
    <xf numFmtId="166" fontId="2" fillId="5" borderId="44" xfId="0" applyNumberFormat="1" applyFont="1" applyFill="1" applyBorder="1"/>
    <xf numFmtId="0" fontId="2" fillId="0" borderId="33" xfId="0" applyFont="1" applyBorder="1"/>
    <xf numFmtId="0" fontId="2" fillId="0" borderId="34" xfId="0" applyFont="1" applyBorder="1"/>
    <xf numFmtId="0" fontId="2" fillId="0" borderId="38" xfId="0" applyFont="1" applyBorder="1"/>
    <xf numFmtId="0" fontId="2" fillId="0" borderId="39" xfId="0" applyFont="1" applyBorder="1"/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166" fontId="2" fillId="3" borderId="5" xfId="0" applyNumberFormat="1" applyFont="1" applyFill="1" applyBorder="1" applyAlignment="1">
      <alignment vertical="center"/>
    </xf>
    <xf numFmtId="164" fontId="2" fillId="3" borderId="6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6" fontId="1" fillId="3" borderId="5" xfId="0" applyNumberFormat="1" applyFont="1" applyFill="1" applyBorder="1" applyAlignment="1">
      <alignment vertical="center"/>
    </xf>
    <xf numFmtId="165" fontId="1" fillId="3" borderId="6" xfId="0" applyNumberFormat="1" applyFont="1" applyFill="1" applyBorder="1" applyAlignment="1">
      <alignment vertical="center"/>
    </xf>
    <xf numFmtId="165" fontId="2" fillId="3" borderId="6" xfId="0" applyNumberFormat="1" applyFont="1" applyFill="1" applyBorder="1" applyAlignment="1">
      <alignment vertical="center"/>
    </xf>
    <xf numFmtId="14" fontId="1" fillId="2" borderId="0" xfId="0" applyNumberFormat="1" applyFont="1" applyFill="1" applyAlignment="1">
      <alignment horizontal="center" vertical="center" wrapText="1"/>
    </xf>
    <xf numFmtId="166" fontId="2" fillId="2" borderId="34" xfId="0" applyNumberFormat="1" applyFont="1" applyFill="1" applyBorder="1"/>
    <xf numFmtId="166" fontId="2" fillId="2" borderId="39" xfId="0" applyNumberFormat="1" applyFont="1" applyFill="1" applyBorder="1"/>
    <xf numFmtId="0" fontId="1" fillId="6" borderId="0" xfId="0" applyFont="1" applyFill="1" applyAlignment="1">
      <alignment horizontal="center" vertical="center"/>
    </xf>
    <xf numFmtId="165" fontId="2" fillId="6" borderId="45" xfId="0" applyNumberFormat="1" applyFont="1" applyFill="1" applyBorder="1"/>
    <xf numFmtId="165" fontId="0" fillId="6" borderId="15" xfId="0" applyNumberFormat="1" applyFill="1" applyBorder="1"/>
    <xf numFmtId="165" fontId="2" fillId="6" borderId="46" xfId="0" applyNumberFormat="1" applyFont="1" applyFill="1" applyBorder="1"/>
    <xf numFmtId="164" fontId="2" fillId="6" borderId="45" xfId="0" applyNumberFormat="1" applyFont="1" applyFill="1" applyBorder="1"/>
    <xf numFmtId="164" fontId="0" fillId="6" borderId="15" xfId="0" applyNumberFormat="1" applyFill="1" applyBorder="1"/>
    <xf numFmtId="164" fontId="2" fillId="6" borderId="46" xfId="0" applyNumberFormat="1" applyFont="1" applyFill="1" applyBorder="1"/>
    <xf numFmtId="0" fontId="1" fillId="6" borderId="0" xfId="0" applyFont="1" applyFill="1" applyAlignment="1">
      <alignment horizontal="center" vertical="center" wrapText="1"/>
    </xf>
    <xf numFmtId="166" fontId="2" fillId="6" borderId="34" xfId="0" applyNumberFormat="1" applyFont="1" applyFill="1" applyBorder="1"/>
    <xf numFmtId="166" fontId="0" fillId="6" borderId="0" xfId="0" applyNumberFormat="1" applyFill="1" applyBorder="1"/>
    <xf numFmtId="166" fontId="2" fillId="6" borderId="39" xfId="0" applyNumberFormat="1" applyFont="1" applyFill="1" applyBorder="1"/>
    <xf numFmtId="0" fontId="1" fillId="2" borderId="47" xfId="0" applyFont="1" applyFill="1" applyBorder="1" applyAlignment="1">
      <alignment horizontal="center" vertical="center" wrapText="1"/>
    </xf>
    <xf numFmtId="14" fontId="0" fillId="3" borderId="2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1" fillId="6" borderId="47" xfId="0" applyFont="1" applyFill="1" applyBorder="1" applyAlignment="1">
      <alignment horizontal="center" vertical="center" wrapText="1"/>
    </xf>
    <xf numFmtId="166" fontId="0" fillId="6" borderId="7" xfId="0" applyNumberFormat="1" applyFill="1" applyBorder="1"/>
    <xf numFmtId="168" fontId="1" fillId="3" borderId="4" xfId="0" applyNumberFormat="1" applyFont="1" applyFill="1" applyBorder="1" applyAlignment="1">
      <alignment horizontal="center" vertical="center"/>
    </xf>
    <xf numFmtId="168" fontId="1" fillId="3" borderId="5" xfId="0" applyNumberFormat="1" applyFont="1" applyFill="1" applyBorder="1" applyAlignment="1">
      <alignment horizontal="center" vertical="center"/>
    </xf>
    <xf numFmtId="168" fontId="1" fillId="3" borderId="6" xfId="0" applyNumberFormat="1" applyFont="1" applyFill="1" applyBorder="1" applyAlignment="1">
      <alignment horizontal="center" vertical="center"/>
    </xf>
    <xf numFmtId="166" fontId="2" fillId="3" borderId="2" xfId="0" applyNumberFormat="1" applyFont="1" applyFill="1" applyBorder="1"/>
    <xf numFmtId="0" fontId="2" fillId="3" borderId="6" xfId="0" applyFont="1" applyFill="1" applyBorder="1"/>
    <xf numFmtId="0" fontId="0" fillId="0" borderId="13" xfId="0" applyBorder="1"/>
    <xf numFmtId="168" fontId="1" fillId="3" borderId="4" xfId="0" applyNumberFormat="1" applyFont="1" applyFill="1" applyBorder="1" applyAlignment="1">
      <alignment horizontal="center"/>
    </xf>
    <xf numFmtId="168" fontId="1" fillId="3" borderId="5" xfId="0" applyNumberFormat="1" applyFont="1" applyFill="1" applyBorder="1" applyAlignment="1">
      <alignment horizontal="center"/>
    </xf>
    <xf numFmtId="168" fontId="1" fillId="3" borderId="6" xfId="0" applyNumberFormat="1" applyFont="1" applyFill="1" applyBorder="1" applyAlignment="1">
      <alignment horizontal="center"/>
    </xf>
    <xf numFmtId="166" fontId="2" fillId="2" borderId="43" xfId="0" applyNumberFormat="1" applyFont="1" applyFill="1" applyBorder="1"/>
    <xf numFmtId="166" fontId="2" fillId="6" borderId="43" xfId="0" applyNumberFormat="1" applyFont="1" applyFill="1" applyBorder="1"/>
    <xf numFmtId="0" fontId="2" fillId="0" borderId="45" xfId="0" applyFont="1" applyBorder="1"/>
    <xf numFmtId="0" fontId="2" fillId="0" borderId="39" xfId="0" applyFont="1" applyFill="1" applyBorder="1"/>
    <xf numFmtId="166" fontId="2" fillId="2" borderId="37" xfId="0" applyNumberFormat="1" applyFont="1" applyFill="1" applyBorder="1"/>
    <xf numFmtId="166" fontId="2" fillId="6" borderId="37" xfId="0" applyNumberFormat="1" applyFont="1" applyFill="1" applyBorder="1"/>
    <xf numFmtId="0" fontId="2" fillId="0" borderId="46" xfId="0" applyFont="1" applyBorder="1"/>
    <xf numFmtId="0" fontId="2" fillId="0" borderId="34" xfId="0" applyFont="1" applyFill="1" applyBorder="1"/>
    <xf numFmtId="0" fontId="2" fillId="0" borderId="45" xfId="0" applyFont="1" applyFill="1" applyBorder="1"/>
    <xf numFmtId="0" fontId="2" fillId="0" borderId="46" xfId="0" applyFont="1" applyFill="1" applyBorder="1"/>
    <xf numFmtId="0" fontId="0" fillId="7" borderId="8" xfId="0" applyFill="1" applyBorder="1"/>
    <xf numFmtId="0" fontId="0" fillId="7" borderId="3" xfId="0" applyFill="1" applyBorder="1"/>
    <xf numFmtId="0" fontId="0" fillId="7" borderId="16" xfId="0" applyFill="1" applyBorder="1"/>
    <xf numFmtId="0" fontId="0" fillId="7" borderId="9" xfId="0" applyFill="1" applyBorder="1"/>
    <xf numFmtId="0" fontId="0" fillId="7" borderId="1" xfId="0" applyFill="1" applyBorder="1"/>
    <xf numFmtId="0" fontId="0" fillId="7" borderId="17" xfId="0" applyFill="1" applyBorder="1"/>
    <xf numFmtId="0" fontId="0" fillId="7" borderId="18" xfId="0" applyFill="1" applyBorder="1"/>
    <xf numFmtId="0" fontId="0" fillId="7" borderId="19" xfId="0" applyFill="1" applyBorder="1"/>
    <xf numFmtId="0" fontId="0" fillId="7" borderId="20" xfId="0" applyFill="1" applyBorder="1"/>
    <xf numFmtId="167" fontId="0" fillId="7" borderId="8" xfId="0" applyNumberFormat="1" applyFill="1" applyBorder="1"/>
    <xf numFmtId="167" fontId="0" fillId="7" borderId="3" xfId="0" applyNumberFormat="1" applyFill="1" applyBorder="1"/>
    <xf numFmtId="167" fontId="0" fillId="7" borderId="16" xfId="0" applyNumberFormat="1" applyFill="1" applyBorder="1"/>
    <xf numFmtId="167" fontId="0" fillId="7" borderId="18" xfId="0" applyNumberFormat="1" applyFill="1" applyBorder="1"/>
    <xf numFmtId="167" fontId="0" fillId="7" borderId="19" xfId="0" applyNumberFormat="1" applyFill="1" applyBorder="1"/>
    <xf numFmtId="167" fontId="0" fillId="7" borderId="20" xfId="0" applyNumberFormat="1" applyFill="1" applyBorder="1"/>
    <xf numFmtId="0" fontId="0" fillId="7" borderId="29" xfId="0" applyFill="1" applyBorder="1"/>
    <xf numFmtId="0" fontId="0" fillId="7" borderId="48" xfId="0" applyFill="1" applyBorder="1"/>
    <xf numFmtId="0" fontId="0" fillId="7" borderId="22" xfId="0" applyFill="1" applyBorder="1"/>
    <xf numFmtId="0" fontId="8" fillId="0" borderId="0" xfId="1" applyFont="1" applyFill="1"/>
    <xf numFmtId="0" fontId="7" fillId="0" borderId="0" xfId="1"/>
    <xf numFmtId="0" fontId="7" fillId="0" borderId="0" xfId="1" applyFill="1"/>
    <xf numFmtId="0" fontId="7" fillId="0" borderId="0" xfId="1" applyFill="1" applyBorder="1"/>
    <xf numFmtId="0" fontId="7" fillId="0" borderId="0" xfId="1" applyFill="1" applyBorder="1" applyAlignment="1">
      <alignment horizontal="center" vertical="center"/>
    </xf>
    <xf numFmtId="0" fontId="7" fillId="0" borderId="0" xfId="1" applyBorder="1"/>
    <xf numFmtId="170" fontId="10" fillId="0" borderId="0" xfId="2" applyNumberFormat="1" applyFont="1" applyFill="1" applyBorder="1" applyAlignment="1">
      <alignment horizontal="right" vertical="center"/>
    </xf>
    <xf numFmtId="170" fontId="10" fillId="0" borderId="0" xfId="2" applyNumberFormat="1" applyFont="1" applyFill="1" applyBorder="1" applyAlignment="1">
      <alignment vertical="center"/>
    </xf>
    <xf numFmtId="170" fontId="11" fillId="0" borderId="0" xfId="2" applyNumberFormat="1" applyFont="1" applyFill="1" applyBorder="1" applyAlignment="1">
      <alignment horizontal="right" vertical="center"/>
    </xf>
    <xf numFmtId="170" fontId="9" fillId="0" borderId="0" xfId="2" applyNumberFormat="1" applyFont="1" applyFill="1" applyBorder="1" applyAlignment="1">
      <alignment horizontal="right" vertical="center"/>
    </xf>
    <xf numFmtId="0" fontId="13" fillId="0" borderId="2" xfId="1" applyFont="1" applyFill="1" applyBorder="1" applyAlignment="1">
      <alignment vertical="center" wrapText="1"/>
    </xf>
    <xf numFmtId="1" fontId="12" fillId="8" borderId="2" xfId="1" applyNumberFormat="1" applyFont="1" applyFill="1" applyBorder="1" applyAlignment="1">
      <alignment vertical="center" wrapText="1"/>
    </xf>
    <xf numFmtId="1" fontId="12" fillId="9" borderId="2" xfId="1" applyNumberFormat="1" applyFont="1" applyFill="1" applyBorder="1" applyAlignment="1">
      <alignment vertical="center" wrapText="1"/>
    </xf>
    <xf numFmtId="0" fontId="14" fillId="0" borderId="30" xfId="1" applyFont="1" applyFill="1" applyBorder="1"/>
    <xf numFmtId="170" fontId="14" fillId="0" borderId="30" xfId="2" applyNumberFormat="1" applyFont="1" applyFill="1" applyBorder="1" applyAlignment="1">
      <alignment vertical="center"/>
    </xf>
    <xf numFmtId="170" fontId="14" fillId="0" borderId="31" xfId="2" applyNumberFormat="1" applyFont="1" applyFill="1" applyBorder="1" applyAlignment="1">
      <alignment vertical="center"/>
    </xf>
    <xf numFmtId="0" fontId="14" fillId="0" borderId="32" xfId="1" applyFont="1" applyFill="1" applyBorder="1"/>
    <xf numFmtId="0" fontId="14" fillId="0" borderId="32" xfId="1" applyFont="1" applyFill="1" applyBorder="1" applyAlignment="1">
      <alignment vertical="center"/>
    </xf>
    <xf numFmtId="0" fontId="14" fillId="0" borderId="7" xfId="1" applyFont="1" applyFill="1" applyBorder="1" applyAlignment="1">
      <alignment vertical="center"/>
    </xf>
    <xf numFmtId="170" fontId="13" fillId="0" borderId="2" xfId="1" applyNumberFormat="1" applyFont="1" applyFill="1" applyBorder="1" applyAlignment="1">
      <alignment horizontal="left" vertical="center"/>
    </xf>
    <xf numFmtId="1" fontId="13" fillId="4" borderId="2" xfId="1" applyNumberFormat="1" applyFont="1" applyFill="1" applyBorder="1" applyAlignment="1">
      <alignment horizontal="center" vertical="center" wrapText="1"/>
    </xf>
    <xf numFmtId="170" fontId="14" fillId="0" borderId="7" xfId="2" applyNumberFormat="1" applyFont="1" applyFill="1" applyBorder="1" applyAlignment="1">
      <alignment vertical="center"/>
    </xf>
    <xf numFmtId="170" fontId="14" fillId="0" borderId="14" xfId="2" applyNumberFormat="1" applyFont="1" applyFill="1" applyBorder="1" applyAlignment="1">
      <alignment vertical="center"/>
    </xf>
    <xf numFmtId="170" fontId="12" fillId="8" borderId="6" xfId="2" applyNumberFormat="1" applyFont="1" applyFill="1" applyBorder="1" applyAlignment="1">
      <alignment horizontal="right" vertical="center"/>
    </xf>
    <xf numFmtId="170" fontId="12" fillId="9" borderId="2" xfId="2" applyNumberFormat="1" applyFont="1" applyFill="1" applyBorder="1" applyAlignment="1">
      <alignment horizontal="right" vertical="center"/>
    </xf>
    <xf numFmtId="170" fontId="12" fillId="4" borderId="2" xfId="2" applyNumberFormat="1" applyFont="1" applyFill="1" applyBorder="1" applyAlignment="1">
      <alignment horizontal="right" vertical="center"/>
    </xf>
    <xf numFmtId="1" fontId="13" fillId="5" borderId="2" xfId="1" applyNumberFormat="1" applyFont="1" applyFill="1" applyBorder="1" applyAlignment="1">
      <alignment horizontal="center" vertical="center" wrapText="1"/>
    </xf>
    <xf numFmtId="170" fontId="12" fillId="5" borderId="2" xfId="2" applyNumberFormat="1" applyFont="1" applyFill="1" applyBorder="1" applyAlignment="1">
      <alignment horizontal="right" vertical="center"/>
    </xf>
    <xf numFmtId="1" fontId="13" fillId="2" borderId="2" xfId="1" applyNumberFormat="1" applyFont="1" applyFill="1" applyBorder="1" applyAlignment="1">
      <alignment horizontal="center" vertical="center" wrapText="1"/>
    </xf>
    <xf numFmtId="170" fontId="12" fillId="2" borderId="2" xfId="2" applyNumberFormat="1" applyFont="1" applyFill="1" applyBorder="1" applyAlignment="1">
      <alignment horizontal="right" vertical="center"/>
    </xf>
    <xf numFmtId="0" fontId="2" fillId="0" borderId="38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1" fillId="3" borderId="4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0" fontId="2" fillId="3" borderId="28" xfId="0" applyFont="1" applyFill="1" applyBorder="1" applyAlignment="1">
      <alignment horizontal="right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2" fillId="0" borderId="42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2" fillId="0" borderId="0" xfId="1" applyFont="1" applyFill="1" applyAlignment="1">
      <alignment horizontal="center" vertical="center" wrapText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1</xdr:row>
      <xdr:rowOff>182387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4400" cy="3601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76200</xdr:rowOff>
    </xdr:from>
    <xdr:to>
      <xdr:col>0</xdr:col>
      <xdr:colOff>1066800</xdr:colOff>
      <xdr:row>0</xdr:row>
      <xdr:rowOff>436387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76200"/>
          <a:ext cx="914400" cy="3601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76200</xdr:rowOff>
    </xdr:from>
    <xdr:to>
      <xdr:col>0</xdr:col>
      <xdr:colOff>1041400</xdr:colOff>
      <xdr:row>0</xdr:row>
      <xdr:rowOff>436387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76200"/>
          <a:ext cx="914400" cy="3601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zoomScale="60" zoomScaleNormal="60" workbookViewId="0">
      <selection sqref="A1:E2"/>
    </sheetView>
  </sheetViews>
  <sheetFormatPr defaultRowHeight="13.8"/>
  <cols>
    <col min="1" max="1" width="19" customWidth="1"/>
    <col min="2" max="2" width="5.796875" customWidth="1"/>
    <col min="3" max="3" width="63.3984375" customWidth="1"/>
    <col min="4" max="5" width="11.3984375" customWidth="1"/>
  </cols>
  <sheetData>
    <row r="1" spans="1:5">
      <c r="A1" s="139" t="s">
        <v>39</v>
      </c>
      <c r="B1" s="139"/>
      <c r="C1" s="140"/>
      <c r="D1" s="140"/>
      <c r="E1" s="140"/>
    </row>
    <row r="2" spans="1:5" ht="15.75" customHeight="1">
      <c r="A2" s="140"/>
      <c r="B2" s="140"/>
      <c r="C2" s="140"/>
      <c r="D2" s="140"/>
      <c r="E2" s="140"/>
    </row>
    <row r="3" spans="1:5" ht="42" thickBot="1">
      <c r="A3" s="141"/>
      <c r="B3" s="141"/>
      <c r="C3" s="141"/>
      <c r="D3" s="10" t="s">
        <v>51</v>
      </c>
      <c r="E3" s="20" t="s">
        <v>40</v>
      </c>
    </row>
    <row r="4" spans="1:5" ht="14.4" thickBot="1">
      <c r="A4" s="142" t="s">
        <v>0</v>
      </c>
      <c r="B4" s="143"/>
      <c r="C4" s="143"/>
      <c r="D4" s="143"/>
      <c r="E4" s="144"/>
    </row>
    <row r="5" spans="1:5">
      <c r="A5" s="137" t="s">
        <v>41</v>
      </c>
      <c r="B5" s="138"/>
      <c r="C5" s="138"/>
      <c r="D5" s="25">
        <f>SUM(D6:D7)</f>
        <v>195880</v>
      </c>
      <c r="E5" s="29">
        <f>SUM(E6:E7)</f>
        <v>197844</v>
      </c>
    </row>
    <row r="6" spans="1:5">
      <c r="A6" s="3"/>
      <c r="B6" s="4">
        <v>1.1000000000000001</v>
      </c>
      <c r="C6" s="4" t="s">
        <v>1</v>
      </c>
      <c r="D6" s="8">
        <v>183780</v>
      </c>
      <c r="E6" s="11">
        <v>185744</v>
      </c>
    </row>
    <row r="7" spans="1:5">
      <c r="A7" s="3"/>
      <c r="B7" s="4">
        <v>1.2</v>
      </c>
      <c r="C7" s="4" t="s">
        <v>2</v>
      </c>
      <c r="D7" s="8">
        <v>12100</v>
      </c>
      <c r="E7" s="11">
        <v>12100</v>
      </c>
    </row>
    <row r="8" spans="1:5">
      <c r="A8" s="130" t="s">
        <v>42</v>
      </c>
      <c r="B8" s="131"/>
      <c r="C8" s="145"/>
      <c r="D8" s="27">
        <f>SUM(D9:D12)</f>
        <v>41000</v>
      </c>
      <c r="E8" s="28">
        <f>SUM(E9:E12)</f>
        <v>49000</v>
      </c>
    </row>
    <row r="9" spans="1:5">
      <c r="A9" s="3"/>
      <c r="B9" s="4">
        <v>2.1</v>
      </c>
      <c r="C9" s="4" t="s">
        <v>3</v>
      </c>
      <c r="D9" s="8">
        <v>22500</v>
      </c>
      <c r="E9" s="11">
        <v>22500</v>
      </c>
    </row>
    <row r="10" spans="1:5">
      <c r="A10" s="3"/>
      <c r="B10" s="4">
        <v>2.2000000000000002</v>
      </c>
      <c r="C10" s="4" t="s">
        <v>4</v>
      </c>
      <c r="D10" s="8">
        <v>0</v>
      </c>
      <c r="E10" s="11">
        <v>0</v>
      </c>
    </row>
    <row r="11" spans="1:5">
      <c r="A11" s="3"/>
      <c r="B11" s="4">
        <v>2.2999999999999998</v>
      </c>
      <c r="C11" s="4" t="s">
        <v>5</v>
      </c>
      <c r="D11" s="8">
        <v>18500</v>
      </c>
      <c r="E11" s="11">
        <v>26500</v>
      </c>
    </row>
    <row r="12" spans="1:5" ht="14.4" thickBot="1">
      <c r="A12" s="6"/>
      <c r="B12" s="7">
        <v>2.4</v>
      </c>
      <c r="C12" s="7" t="s">
        <v>37</v>
      </c>
      <c r="D12" s="14">
        <v>0</v>
      </c>
      <c r="E12" s="15">
        <v>0</v>
      </c>
    </row>
    <row r="13" spans="1:5" ht="14.4" thickBot="1">
      <c r="A13" s="134" t="s">
        <v>6</v>
      </c>
      <c r="B13" s="135"/>
      <c r="C13" s="136"/>
      <c r="D13" s="18">
        <f>+D5+D8</f>
        <v>236880</v>
      </c>
      <c r="E13" s="19">
        <f>+E5+E8</f>
        <v>246844</v>
      </c>
    </row>
    <row r="14" spans="1:5" ht="14.4" thickBot="1">
      <c r="A14" s="4"/>
      <c r="B14" s="4"/>
      <c r="C14" s="4"/>
      <c r="D14" s="12"/>
      <c r="E14" s="12"/>
    </row>
    <row r="15" spans="1:5" ht="14.4" thickBot="1">
      <c r="A15" s="142" t="s">
        <v>7</v>
      </c>
      <c r="B15" s="143"/>
      <c r="C15" s="143"/>
      <c r="D15" s="143"/>
      <c r="E15" s="144"/>
    </row>
    <row r="16" spans="1:5">
      <c r="A16" s="137" t="s">
        <v>43</v>
      </c>
      <c r="B16" s="138"/>
      <c r="C16" s="138"/>
      <c r="D16" s="25">
        <f>SUM(D17:D22)</f>
        <v>31280</v>
      </c>
      <c r="E16" s="26">
        <f>SUM(E17:E22)</f>
        <v>31280</v>
      </c>
    </row>
    <row r="17" spans="1:5">
      <c r="A17" s="3"/>
      <c r="B17" s="4">
        <v>1.1000000000000001</v>
      </c>
      <c r="C17" s="4" t="s">
        <v>8</v>
      </c>
      <c r="D17" s="8">
        <v>16000</v>
      </c>
      <c r="E17" s="11">
        <v>16000</v>
      </c>
    </row>
    <row r="18" spans="1:5">
      <c r="A18" s="3"/>
      <c r="B18" s="4">
        <v>1.2</v>
      </c>
      <c r="C18" s="4" t="s">
        <v>9</v>
      </c>
      <c r="D18" s="8">
        <v>12000</v>
      </c>
      <c r="E18" s="11">
        <v>12000</v>
      </c>
    </row>
    <row r="19" spans="1:5">
      <c r="A19" s="3"/>
      <c r="B19" s="4">
        <v>1.3</v>
      </c>
      <c r="C19" s="4" t="s">
        <v>10</v>
      </c>
      <c r="D19" s="8">
        <v>1200</v>
      </c>
      <c r="E19" s="11">
        <v>1200</v>
      </c>
    </row>
    <row r="20" spans="1:5">
      <c r="A20" s="3"/>
      <c r="B20" s="4">
        <v>1.4</v>
      </c>
      <c r="C20" s="4" t="s">
        <v>11</v>
      </c>
      <c r="D20" s="8">
        <v>800</v>
      </c>
      <c r="E20" s="11">
        <v>800</v>
      </c>
    </row>
    <row r="21" spans="1:5">
      <c r="A21" s="3"/>
      <c r="B21" s="4">
        <v>1.5</v>
      </c>
      <c r="C21" s="4" t="s">
        <v>12</v>
      </c>
      <c r="D21" s="8">
        <v>780</v>
      </c>
      <c r="E21" s="11">
        <v>780</v>
      </c>
    </row>
    <row r="22" spans="1:5">
      <c r="A22" s="3"/>
      <c r="B22" s="4">
        <v>1.6</v>
      </c>
      <c r="C22" s="4" t="s">
        <v>13</v>
      </c>
      <c r="D22" s="8">
        <v>500</v>
      </c>
      <c r="E22" s="11">
        <v>500</v>
      </c>
    </row>
    <row r="23" spans="1:5">
      <c r="A23" s="130" t="s">
        <v>44</v>
      </c>
      <c r="B23" s="131"/>
      <c r="C23" s="131"/>
      <c r="D23" s="27">
        <f>SUM(D24:D26)</f>
        <v>155000</v>
      </c>
      <c r="E23" s="28">
        <f>SUM(E24:E26)</f>
        <v>155000</v>
      </c>
    </row>
    <row r="24" spans="1:5">
      <c r="A24" s="3"/>
      <c r="B24" s="4">
        <v>2.1</v>
      </c>
      <c r="C24" s="4" t="s">
        <v>14</v>
      </c>
      <c r="D24" s="8">
        <v>95000</v>
      </c>
      <c r="E24" s="11">
        <v>95000</v>
      </c>
    </row>
    <row r="25" spans="1:5">
      <c r="A25" s="3"/>
      <c r="B25" s="4">
        <v>2.2000000000000002</v>
      </c>
      <c r="C25" s="4" t="s">
        <v>15</v>
      </c>
      <c r="D25" s="8">
        <v>50000</v>
      </c>
      <c r="E25" s="11">
        <v>50000</v>
      </c>
    </row>
    <row r="26" spans="1:5">
      <c r="A26" s="3"/>
      <c r="B26" s="4">
        <v>2.2999999999999998</v>
      </c>
      <c r="C26" s="4" t="s">
        <v>16</v>
      </c>
      <c r="D26" s="8">
        <v>10000</v>
      </c>
      <c r="E26" s="11">
        <v>10000</v>
      </c>
    </row>
    <row r="27" spans="1:5">
      <c r="A27" s="130" t="s">
        <v>45</v>
      </c>
      <c r="B27" s="131"/>
      <c r="C27" s="131"/>
      <c r="D27" s="27">
        <f>SUM(D28:D32)</f>
        <v>8000</v>
      </c>
      <c r="E27" s="28">
        <f>SUM(E28:E32)</f>
        <v>8000</v>
      </c>
    </row>
    <row r="28" spans="1:5">
      <c r="A28" s="3"/>
      <c r="B28" s="4">
        <v>3.1</v>
      </c>
      <c r="C28" s="4" t="s">
        <v>17</v>
      </c>
      <c r="D28" s="8">
        <v>4500</v>
      </c>
      <c r="E28" s="11">
        <v>4500</v>
      </c>
    </row>
    <row r="29" spans="1:5">
      <c r="A29" s="3"/>
      <c r="B29" s="4">
        <v>3.2</v>
      </c>
      <c r="C29" s="4" t="s">
        <v>35</v>
      </c>
      <c r="D29" s="8">
        <v>2600</v>
      </c>
      <c r="E29" s="11">
        <v>2600</v>
      </c>
    </row>
    <row r="30" spans="1:5">
      <c r="A30" s="3"/>
      <c r="B30" s="4">
        <v>3.3</v>
      </c>
      <c r="C30" s="4" t="s">
        <v>18</v>
      </c>
      <c r="D30" s="8">
        <v>300</v>
      </c>
      <c r="E30" s="11">
        <v>300</v>
      </c>
    </row>
    <row r="31" spans="1:5">
      <c r="A31" s="3"/>
      <c r="B31" s="4">
        <v>3.4</v>
      </c>
      <c r="C31" s="4" t="s">
        <v>19</v>
      </c>
      <c r="D31" s="8">
        <v>600</v>
      </c>
      <c r="E31" s="11">
        <v>600</v>
      </c>
    </row>
    <row r="32" spans="1:5">
      <c r="A32" s="3"/>
      <c r="B32" s="4">
        <v>3.5</v>
      </c>
      <c r="C32" s="4" t="s">
        <v>36</v>
      </c>
      <c r="D32" s="8">
        <v>0</v>
      </c>
      <c r="E32" s="11">
        <v>0</v>
      </c>
    </row>
    <row r="33" spans="1:5">
      <c r="A33" s="130" t="s">
        <v>46</v>
      </c>
      <c r="B33" s="131"/>
      <c r="C33" s="131"/>
      <c r="D33" s="27">
        <f>SUM(D34:D34)</f>
        <v>1500</v>
      </c>
      <c r="E33" s="28">
        <f>SUM(E34:E34)</f>
        <v>1500</v>
      </c>
    </row>
    <row r="34" spans="1:5">
      <c r="A34" s="3"/>
      <c r="B34" s="4">
        <v>4.0999999999999996</v>
      </c>
      <c r="C34" s="4" t="s">
        <v>20</v>
      </c>
      <c r="D34" s="8">
        <v>1500</v>
      </c>
      <c r="E34" s="11">
        <v>1500</v>
      </c>
    </row>
    <row r="35" spans="1:5">
      <c r="A35" s="130" t="s">
        <v>47</v>
      </c>
      <c r="B35" s="131"/>
      <c r="C35" s="131"/>
      <c r="D35" s="27">
        <f>SUM(D36:D38)</f>
        <v>20500</v>
      </c>
      <c r="E35" s="28">
        <f>SUM(E36:E38)</f>
        <v>20500</v>
      </c>
    </row>
    <row r="36" spans="1:5">
      <c r="A36" s="3"/>
      <c r="B36" s="4">
        <v>5.0999999999999996</v>
      </c>
      <c r="C36" s="4" t="s">
        <v>21</v>
      </c>
      <c r="D36" s="8">
        <v>3500</v>
      </c>
      <c r="E36" s="11">
        <v>3500</v>
      </c>
    </row>
    <row r="37" spans="1:5">
      <c r="A37" s="3"/>
      <c r="B37" s="4">
        <v>5.2</v>
      </c>
      <c r="C37" s="4" t="s">
        <v>22</v>
      </c>
      <c r="D37" s="8">
        <v>15000</v>
      </c>
      <c r="E37" s="11">
        <v>15000</v>
      </c>
    </row>
    <row r="38" spans="1:5">
      <c r="A38" s="3"/>
      <c r="B38" s="4">
        <v>5.3</v>
      </c>
      <c r="C38" s="4" t="s">
        <v>23</v>
      </c>
      <c r="D38" s="8">
        <v>2000</v>
      </c>
      <c r="E38" s="11">
        <v>2000</v>
      </c>
    </row>
    <row r="39" spans="1:5">
      <c r="A39" s="130" t="s">
        <v>48</v>
      </c>
      <c r="B39" s="131"/>
      <c r="C39" s="131"/>
      <c r="D39" s="27">
        <f>SUM(D40:D43)</f>
        <v>25954.63</v>
      </c>
      <c r="E39" s="28">
        <f>SUM(E40:E43)</f>
        <v>25954.63</v>
      </c>
    </row>
    <row r="40" spans="1:5">
      <c r="A40" s="3"/>
      <c r="B40" s="4">
        <v>6.1</v>
      </c>
      <c r="C40" s="4" t="s">
        <v>24</v>
      </c>
      <c r="D40" s="8">
        <v>12500</v>
      </c>
      <c r="E40" s="11">
        <v>12500</v>
      </c>
    </row>
    <row r="41" spans="1:5">
      <c r="A41" s="3"/>
      <c r="B41" s="4">
        <v>6.2</v>
      </c>
      <c r="C41" s="4" t="s">
        <v>31</v>
      </c>
      <c r="D41" s="8">
        <v>1164.6300000000001</v>
      </c>
      <c r="E41" s="11">
        <v>1164.6300000000001</v>
      </c>
    </row>
    <row r="42" spans="1:5">
      <c r="A42" s="3"/>
      <c r="B42" s="4">
        <v>6.3</v>
      </c>
      <c r="C42" s="4" t="s">
        <v>32</v>
      </c>
      <c r="D42" s="8">
        <v>190</v>
      </c>
      <c r="E42" s="11">
        <v>190</v>
      </c>
    </row>
    <row r="43" spans="1:5">
      <c r="A43" s="3"/>
      <c r="B43" s="4">
        <v>6.4</v>
      </c>
      <c r="C43" s="4" t="s">
        <v>33</v>
      </c>
      <c r="D43" s="8">
        <v>12100</v>
      </c>
      <c r="E43" s="11">
        <v>12100</v>
      </c>
    </row>
    <row r="44" spans="1:5">
      <c r="A44" s="130" t="s">
        <v>49</v>
      </c>
      <c r="B44" s="131"/>
      <c r="C44" s="131"/>
      <c r="D44" s="27">
        <f>SUM(D45:D46)</f>
        <v>500</v>
      </c>
      <c r="E44" s="28">
        <f>SUM(E45:E46)</f>
        <v>500</v>
      </c>
    </row>
    <row r="45" spans="1:5">
      <c r="A45" s="3"/>
      <c r="B45" s="4">
        <v>7.1</v>
      </c>
      <c r="C45" s="4" t="s">
        <v>25</v>
      </c>
      <c r="D45" s="8">
        <v>0</v>
      </c>
      <c r="E45" s="11">
        <v>0</v>
      </c>
    </row>
    <row r="46" spans="1:5">
      <c r="A46" s="3"/>
      <c r="B46" s="4">
        <v>7.2</v>
      </c>
      <c r="C46" s="4" t="s">
        <v>26</v>
      </c>
      <c r="D46" s="8">
        <v>500</v>
      </c>
      <c r="E46" s="11">
        <v>500</v>
      </c>
    </row>
    <row r="47" spans="1:5">
      <c r="A47" s="130" t="s">
        <v>50</v>
      </c>
      <c r="B47" s="131"/>
      <c r="C47" s="131"/>
      <c r="D47" s="27">
        <f>D48+D49</f>
        <v>500</v>
      </c>
      <c r="E47" s="28">
        <f>E48+E49</f>
        <v>500</v>
      </c>
    </row>
    <row r="48" spans="1:5">
      <c r="A48" s="3"/>
      <c r="B48" s="4">
        <v>8.1</v>
      </c>
      <c r="C48" s="4" t="s">
        <v>27</v>
      </c>
      <c r="D48" s="8">
        <v>0</v>
      </c>
      <c r="E48" s="11">
        <v>0</v>
      </c>
    </row>
    <row r="49" spans="1:5">
      <c r="A49" s="3"/>
      <c r="B49" s="4">
        <v>8.1999999999999993</v>
      </c>
      <c r="C49" s="4" t="s">
        <v>28</v>
      </c>
      <c r="D49" s="8">
        <v>500</v>
      </c>
      <c r="E49" s="11">
        <v>500</v>
      </c>
    </row>
    <row r="50" spans="1:5">
      <c r="A50" s="130" t="s">
        <v>55</v>
      </c>
      <c r="B50" s="131"/>
      <c r="C50" s="131"/>
      <c r="D50" s="27">
        <f>SUM(D51)</f>
        <v>0</v>
      </c>
      <c r="E50" s="28">
        <f>SUM(E51)</f>
        <v>0</v>
      </c>
    </row>
    <row r="51" spans="1:5" ht="14.4" thickBot="1">
      <c r="A51" s="6"/>
      <c r="B51" s="7">
        <v>9.1</v>
      </c>
      <c r="C51" s="7" t="s">
        <v>34</v>
      </c>
      <c r="D51" s="14">
        <v>0</v>
      </c>
      <c r="E51" s="15">
        <v>0</v>
      </c>
    </row>
    <row r="52" spans="1:5" ht="14.4" thickBot="1">
      <c r="A52" s="134" t="s">
        <v>29</v>
      </c>
      <c r="B52" s="135"/>
      <c r="C52" s="136"/>
      <c r="D52" s="21">
        <f>+D16+D23+D27+D33+D35+D39+D44+D47+D50</f>
        <v>243234.63</v>
      </c>
      <c r="E52" s="22">
        <f>+E16+E23+E27+E33+E35+E39+E44+E47+E50</f>
        <v>243234.63</v>
      </c>
    </row>
    <row r="53" spans="1:5" ht="14.4" thickBot="1">
      <c r="A53" s="4"/>
      <c r="B53" s="4"/>
      <c r="C53" s="4"/>
      <c r="D53" s="12"/>
      <c r="E53" s="12"/>
    </row>
    <row r="54" spans="1:5" ht="14.4" thickBot="1">
      <c r="A54" s="132" t="s">
        <v>30</v>
      </c>
      <c r="B54" s="133"/>
      <c r="C54" s="133"/>
      <c r="D54" s="16">
        <f>+D13-D52</f>
        <v>-6354.6300000000047</v>
      </c>
      <c r="E54" s="17">
        <f>+E13-E52</f>
        <v>3609.3699999999953</v>
      </c>
    </row>
    <row r="55" spans="1:5">
      <c r="A55" s="4"/>
      <c r="B55" s="4"/>
      <c r="C55" s="4"/>
      <c r="D55" s="13"/>
      <c r="E55" s="13"/>
    </row>
  </sheetData>
  <mergeCells count="18">
    <mergeCell ref="A1:E2"/>
    <mergeCell ref="A5:C5"/>
    <mergeCell ref="A3:C3"/>
    <mergeCell ref="A15:E15"/>
    <mergeCell ref="A4:E4"/>
    <mergeCell ref="A13:C13"/>
    <mergeCell ref="A8:C8"/>
    <mergeCell ref="A16:C16"/>
    <mergeCell ref="A23:C23"/>
    <mergeCell ref="A27:C27"/>
    <mergeCell ref="A33:C33"/>
    <mergeCell ref="A35:C35"/>
    <mergeCell ref="A39:C39"/>
    <mergeCell ref="A44:C44"/>
    <mergeCell ref="A47:C47"/>
    <mergeCell ref="A50:C50"/>
    <mergeCell ref="A54:C54"/>
    <mergeCell ref="A52:C52"/>
  </mergeCells>
  <pageMargins left="0.7" right="0.7" top="0.75" bottom="0.75" header="0.3" footer="0.3"/>
  <pageSetup paperSize="9" scale="7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zoomScale="60" zoomScaleNormal="60" workbookViewId="0">
      <selection sqref="A1:F1"/>
    </sheetView>
  </sheetViews>
  <sheetFormatPr defaultColWidth="19" defaultRowHeight="13.8"/>
  <cols>
    <col min="2" max="2" width="4.8984375" customWidth="1"/>
    <col min="3" max="3" width="62.296875" customWidth="1"/>
  </cols>
  <sheetData>
    <row r="1" spans="1:6" ht="39.6" customHeight="1">
      <c r="A1" s="146" t="s">
        <v>52</v>
      </c>
      <c r="B1" s="146"/>
      <c r="C1" s="146"/>
      <c r="D1" s="146"/>
      <c r="E1" s="146"/>
      <c r="F1" s="146"/>
    </row>
    <row r="2" spans="1:6" ht="28.2" thickBot="1">
      <c r="D2" s="54" t="s">
        <v>53</v>
      </c>
      <c r="E2" s="44" t="str">
        <f>Budget!D3</f>
        <v>Budget 2017
(10/11/2016)</v>
      </c>
      <c r="F2" s="47" t="s">
        <v>54</v>
      </c>
    </row>
    <row r="3" spans="1:6" ht="20.399999999999999" customHeight="1" thickBot="1">
      <c r="A3" s="147" t="s">
        <v>0</v>
      </c>
      <c r="B3" s="148"/>
      <c r="C3" s="148"/>
      <c r="D3" s="148"/>
      <c r="E3" s="148"/>
      <c r="F3" s="149"/>
    </row>
    <row r="4" spans="1:6">
      <c r="A4" s="30" t="s">
        <v>41</v>
      </c>
      <c r="B4" s="31"/>
      <c r="C4" s="31"/>
      <c r="D4" s="55">
        <f>'Office input'!E4</f>
        <v>0</v>
      </c>
      <c r="E4" s="45">
        <f>Budget!D5</f>
        <v>195880</v>
      </c>
      <c r="F4" s="48">
        <f>SUM(D4-E4)</f>
        <v>-195880</v>
      </c>
    </row>
    <row r="5" spans="1:6">
      <c r="A5" s="3"/>
      <c r="B5" s="4">
        <v>1.1000000000000001</v>
      </c>
      <c r="C5" s="4" t="s">
        <v>1</v>
      </c>
      <c r="D5" s="56">
        <f>'Office input'!E5</f>
        <v>0</v>
      </c>
      <c r="E5" s="9">
        <f>Budget!D6</f>
        <v>183780</v>
      </c>
      <c r="F5" s="49">
        <f t="shared" ref="F5:F12" si="0">SUM(D5-E5)</f>
        <v>-183780</v>
      </c>
    </row>
    <row r="6" spans="1:6">
      <c r="A6" s="3"/>
      <c r="B6" s="4">
        <v>1.2</v>
      </c>
      <c r="C6" s="4" t="s">
        <v>2</v>
      </c>
      <c r="D6" s="56">
        <f>'Office input'!E6</f>
        <v>0</v>
      </c>
      <c r="E6" s="9">
        <f>Budget!D7</f>
        <v>12100</v>
      </c>
      <c r="F6" s="49">
        <f t="shared" si="0"/>
        <v>-12100</v>
      </c>
    </row>
    <row r="7" spans="1:6">
      <c r="A7" s="32" t="s">
        <v>42</v>
      </c>
      <c r="B7" s="33"/>
      <c r="C7" s="33"/>
      <c r="D7" s="57">
        <f>'Office input'!E7</f>
        <v>0</v>
      </c>
      <c r="E7" s="46">
        <f>Budget!D8</f>
        <v>41000</v>
      </c>
      <c r="F7" s="50">
        <f t="shared" si="0"/>
        <v>-41000</v>
      </c>
    </row>
    <row r="8" spans="1:6">
      <c r="A8" s="3"/>
      <c r="B8" s="4">
        <v>2.1</v>
      </c>
      <c r="C8" s="4" t="s">
        <v>3</v>
      </c>
      <c r="D8" s="56">
        <f>'Office input'!E8</f>
        <v>0</v>
      </c>
      <c r="E8" s="9">
        <f>Budget!D9</f>
        <v>22500</v>
      </c>
      <c r="F8" s="49">
        <f t="shared" si="0"/>
        <v>-22500</v>
      </c>
    </row>
    <row r="9" spans="1:6">
      <c r="A9" s="3"/>
      <c r="B9" s="4">
        <v>2.2000000000000002</v>
      </c>
      <c r="C9" s="4" t="s">
        <v>4</v>
      </c>
      <c r="D9" s="56">
        <f>'Office input'!E9</f>
        <v>0</v>
      </c>
      <c r="E9" s="9">
        <f>Budget!D10</f>
        <v>0</v>
      </c>
      <c r="F9" s="49">
        <f t="shared" si="0"/>
        <v>0</v>
      </c>
    </row>
    <row r="10" spans="1:6">
      <c r="A10" s="3"/>
      <c r="B10" s="4">
        <v>2.2999999999999998</v>
      </c>
      <c r="C10" s="4" t="s">
        <v>5</v>
      </c>
      <c r="D10" s="56">
        <f>'Office input'!E10</f>
        <v>0</v>
      </c>
      <c r="E10" s="9">
        <f>Budget!D11</f>
        <v>18500</v>
      </c>
      <c r="F10" s="49">
        <f t="shared" si="0"/>
        <v>-18500</v>
      </c>
    </row>
    <row r="11" spans="1:6" ht="14.4" thickBot="1">
      <c r="A11" s="3"/>
      <c r="B11" s="4">
        <v>2.4</v>
      </c>
      <c r="C11" s="4" t="s">
        <v>37</v>
      </c>
      <c r="D11" s="56">
        <f>'Office input'!E11</f>
        <v>0</v>
      </c>
      <c r="E11" s="9">
        <f>Budget!D12</f>
        <v>0</v>
      </c>
      <c r="F11" s="49">
        <f t="shared" si="0"/>
        <v>0</v>
      </c>
    </row>
    <row r="12" spans="1:6" s="38" customFormat="1" ht="20.399999999999999" customHeight="1" thickBot="1">
      <c r="A12" s="39"/>
      <c r="B12" s="40"/>
      <c r="C12" s="35" t="s">
        <v>6</v>
      </c>
      <c r="D12" s="41">
        <f>'Office input'!E12</f>
        <v>0</v>
      </c>
      <c r="E12" s="41">
        <f>Budget!D13</f>
        <v>236880</v>
      </c>
      <c r="F12" s="42">
        <f t="shared" si="0"/>
        <v>-236880</v>
      </c>
    </row>
    <row r="13" spans="1:6">
      <c r="D13" s="1"/>
      <c r="E13" s="1"/>
    </row>
    <row r="14" spans="1:6" ht="14.4" thickBot="1">
      <c r="D14" s="1"/>
      <c r="E14" s="1"/>
    </row>
    <row r="15" spans="1:6" s="38" customFormat="1" ht="20.399999999999999" customHeight="1" thickBot="1">
      <c r="A15" s="147" t="s">
        <v>7</v>
      </c>
      <c r="B15" s="148"/>
      <c r="C15" s="148"/>
      <c r="D15" s="148"/>
      <c r="E15" s="148"/>
      <c r="F15" s="149"/>
    </row>
    <row r="16" spans="1:6">
      <c r="A16" s="30" t="s">
        <v>43</v>
      </c>
      <c r="B16" s="31"/>
      <c r="C16" s="31"/>
      <c r="D16" s="55">
        <f>'Office input'!E16</f>
        <v>0</v>
      </c>
      <c r="E16" s="45">
        <f>Budget!D16</f>
        <v>31280</v>
      </c>
      <c r="F16" s="51">
        <f>SUM(E16-D16)</f>
        <v>31280</v>
      </c>
    </row>
    <row r="17" spans="1:6">
      <c r="A17" s="3"/>
      <c r="B17" s="4">
        <v>1.1000000000000001</v>
      </c>
      <c r="C17" s="4" t="s">
        <v>8</v>
      </c>
      <c r="D17" s="56">
        <f>'Office input'!E17</f>
        <v>0</v>
      </c>
      <c r="E17" s="9">
        <f>Budget!D17</f>
        <v>16000</v>
      </c>
      <c r="F17" s="52">
        <f t="shared" ref="F17:F52" si="1">SUM(E17-D17)</f>
        <v>16000</v>
      </c>
    </row>
    <row r="18" spans="1:6">
      <c r="A18" s="3"/>
      <c r="B18" s="4">
        <v>1.2</v>
      </c>
      <c r="C18" s="4" t="s">
        <v>9</v>
      </c>
      <c r="D18" s="56">
        <f>'Office input'!E18</f>
        <v>0</v>
      </c>
      <c r="E18" s="9">
        <f>Budget!D18</f>
        <v>12000</v>
      </c>
      <c r="F18" s="52">
        <f t="shared" si="1"/>
        <v>12000</v>
      </c>
    </row>
    <row r="19" spans="1:6">
      <c r="A19" s="3"/>
      <c r="B19" s="4">
        <v>1.3</v>
      </c>
      <c r="C19" s="4" t="s">
        <v>10</v>
      </c>
      <c r="D19" s="56">
        <f>'Office input'!E19</f>
        <v>0</v>
      </c>
      <c r="E19" s="9">
        <f>Budget!D19</f>
        <v>1200</v>
      </c>
      <c r="F19" s="52">
        <f t="shared" si="1"/>
        <v>1200</v>
      </c>
    </row>
    <row r="20" spans="1:6">
      <c r="A20" s="3"/>
      <c r="B20" s="4">
        <v>1.4</v>
      </c>
      <c r="C20" s="4" t="s">
        <v>11</v>
      </c>
      <c r="D20" s="56">
        <f>'Office input'!E20</f>
        <v>0</v>
      </c>
      <c r="E20" s="9">
        <f>Budget!D20</f>
        <v>800</v>
      </c>
      <c r="F20" s="52">
        <f t="shared" si="1"/>
        <v>800</v>
      </c>
    </row>
    <row r="21" spans="1:6">
      <c r="A21" s="3"/>
      <c r="B21" s="4">
        <v>1.5</v>
      </c>
      <c r="C21" s="4" t="s">
        <v>12</v>
      </c>
      <c r="D21" s="56">
        <f>'Office input'!E21</f>
        <v>0</v>
      </c>
      <c r="E21" s="9">
        <f>Budget!D21</f>
        <v>780</v>
      </c>
      <c r="F21" s="52">
        <f t="shared" si="1"/>
        <v>780</v>
      </c>
    </row>
    <row r="22" spans="1:6">
      <c r="A22" s="3"/>
      <c r="B22" s="4">
        <v>1.6</v>
      </c>
      <c r="C22" s="4" t="s">
        <v>13</v>
      </c>
      <c r="D22" s="56">
        <f>'Office input'!E22</f>
        <v>0</v>
      </c>
      <c r="E22" s="9">
        <f>Budget!D22</f>
        <v>500</v>
      </c>
      <c r="F22" s="52">
        <f t="shared" si="1"/>
        <v>500</v>
      </c>
    </row>
    <row r="23" spans="1:6">
      <c r="A23" s="32" t="s">
        <v>44</v>
      </c>
      <c r="B23" s="33"/>
      <c r="C23" s="33"/>
      <c r="D23" s="57">
        <f>'Office input'!E23</f>
        <v>0</v>
      </c>
      <c r="E23" s="46">
        <f>Budget!D23</f>
        <v>155000</v>
      </c>
      <c r="F23" s="53">
        <f t="shared" si="1"/>
        <v>155000</v>
      </c>
    </row>
    <row r="24" spans="1:6">
      <c r="A24" s="3"/>
      <c r="B24" s="4">
        <v>2.1</v>
      </c>
      <c r="C24" s="4" t="s">
        <v>14</v>
      </c>
      <c r="D24" s="56">
        <f>'Office input'!E24</f>
        <v>0</v>
      </c>
      <c r="E24" s="9">
        <f>Budget!D24</f>
        <v>95000</v>
      </c>
      <c r="F24" s="52">
        <f t="shared" si="1"/>
        <v>95000</v>
      </c>
    </row>
    <row r="25" spans="1:6">
      <c r="A25" s="3"/>
      <c r="B25" s="4">
        <v>2.2000000000000002</v>
      </c>
      <c r="C25" s="4" t="s">
        <v>15</v>
      </c>
      <c r="D25" s="56">
        <f>'Office input'!E25</f>
        <v>0</v>
      </c>
      <c r="E25" s="9">
        <f>Budget!D25</f>
        <v>50000</v>
      </c>
      <c r="F25" s="52">
        <f t="shared" si="1"/>
        <v>50000</v>
      </c>
    </row>
    <row r="26" spans="1:6">
      <c r="A26" s="3"/>
      <c r="B26" s="4">
        <v>2.2999999999999998</v>
      </c>
      <c r="C26" s="4" t="s">
        <v>16</v>
      </c>
      <c r="D26" s="56">
        <f>'Office input'!E26</f>
        <v>0</v>
      </c>
      <c r="E26" s="9">
        <f>Budget!D26</f>
        <v>10000</v>
      </c>
      <c r="F26" s="52">
        <f t="shared" si="1"/>
        <v>10000</v>
      </c>
    </row>
    <row r="27" spans="1:6">
      <c r="A27" s="32" t="s">
        <v>45</v>
      </c>
      <c r="B27" s="33"/>
      <c r="C27" s="33"/>
      <c r="D27" s="57">
        <f>'Office input'!E27</f>
        <v>0</v>
      </c>
      <c r="E27" s="46">
        <f>Budget!D27</f>
        <v>8000</v>
      </c>
      <c r="F27" s="53">
        <f t="shared" si="1"/>
        <v>8000</v>
      </c>
    </row>
    <row r="28" spans="1:6">
      <c r="A28" s="3"/>
      <c r="B28" s="4">
        <v>3.1</v>
      </c>
      <c r="C28" s="4" t="s">
        <v>17</v>
      </c>
      <c r="D28" s="56">
        <f>'Office input'!E28</f>
        <v>0</v>
      </c>
      <c r="E28" s="9">
        <f>Budget!D28</f>
        <v>4500</v>
      </c>
      <c r="F28" s="52">
        <f t="shared" si="1"/>
        <v>4500</v>
      </c>
    </row>
    <row r="29" spans="1:6">
      <c r="A29" s="3"/>
      <c r="B29" s="4">
        <v>3.2</v>
      </c>
      <c r="C29" s="4" t="s">
        <v>35</v>
      </c>
      <c r="D29" s="56">
        <f>'Office input'!E29</f>
        <v>0</v>
      </c>
      <c r="E29" s="9">
        <f>Budget!D29</f>
        <v>2600</v>
      </c>
      <c r="F29" s="52">
        <f t="shared" si="1"/>
        <v>2600</v>
      </c>
    </row>
    <row r="30" spans="1:6">
      <c r="A30" s="3"/>
      <c r="B30" s="4">
        <v>3.3</v>
      </c>
      <c r="C30" s="4" t="s">
        <v>18</v>
      </c>
      <c r="D30" s="56">
        <f>'Office input'!E30</f>
        <v>0</v>
      </c>
      <c r="E30" s="9">
        <f>Budget!D30</f>
        <v>300</v>
      </c>
      <c r="F30" s="52">
        <f t="shared" si="1"/>
        <v>300</v>
      </c>
    </row>
    <row r="31" spans="1:6">
      <c r="A31" s="3"/>
      <c r="B31" s="4">
        <v>3.4</v>
      </c>
      <c r="C31" s="4" t="s">
        <v>19</v>
      </c>
      <c r="D31" s="56">
        <f>'Office input'!E31</f>
        <v>0</v>
      </c>
      <c r="E31" s="9">
        <f>Budget!D31</f>
        <v>600</v>
      </c>
      <c r="F31" s="52">
        <f t="shared" si="1"/>
        <v>600</v>
      </c>
    </row>
    <row r="32" spans="1:6">
      <c r="A32" s="3"/>
      <c r="B32" s="4">
        <v>3.5</v>
      </c>
      <c r="C32" s="4" t="s">
        <v>36</v>
      </c>
      <c r="D32" s="56">
        <f>'Office input'!E32</f>
        <v>0</v>
      </c>
      <c r="E32" s="9">
        <f>Budget!D32</f>
        <v>0</v>
      </c>
      <c r="F32" s="52">
        <f t="shared" si="1"/>
        <v>0</v>
      </c>
    </row>
    <row r="33" spans="1:6">
      <c r="A33" s="32" t="s">
        <v>46</v>
      </c>
      <c r="B33" s="33"/>
      <c r="C33" s="33"/>
      <c r="D33" s="57">
        <f>'Office input'!E33</f>
        <v>0</v>
      </c>
      <c r="E33" s="46">
        <f>Budget!D33</f>
        <v>1500</v>
      </c>
      <c r="F33" s="53">
        <f t="shared" si="1"/>
        <v>1500</v>
      </c>
    </row>
    <row r="34" spans="1:6">
      <c r="A34" s="3"/>
      <c r="B34" s="4">
        <v>4.0999999999999996</v>
      </c>
      <c r="C34" s="4" t="s">
        <v>20</v>
      </c>
      <c r="D34" s="56">
        <f>'Office input'!E34</f>
        <v>0</v>
      </c>
      <c r="E34" s="9">
        <f>Budget!D34</f>
        <v>1500</v>
      </c>
      <c r="F34" s="52">
        <f t="shared" si="1"/>
        <v>1500</v>
      </c>
    </row>
    <row r="35" spans="1:6">
      <c r="A35" s="32" t="s">
        <v>47</v>
      </c>
      <c r="B35" s="33"/>
      <c r="C35" s="33"/>
      <c r="D35" s="57">
        <f>'Office input'!E35</f>
        <v>0</v>
      </c>
      <c r="E35" s="46">
        <f>Budget!D35</f>
        <v>20500</v>
      </c>
      <c r="F35" s="53">
        <f t="shared" si="1"/>
        <v>20500</v>
      </c>
    </row>
    <row r="36" spans="1:6">
      <c r="A36" s="3"/>
      <c r="B36" s="4">
        <v>5.0999999999999996</v>
      </c>
      <c r="C36" s="4" t="s">
        <v>21</v>
      </c>
      <c r="D36" s="56">
        <f>'Office input'!E36</f>
        <v>0</v>
      </c>
      <c r="E36" s="9">
        <f>Budget!D36</f>
        <v>3500</v>
      </c>
      <c r="F36" s="52">
        <f t="shared" si="1"/>
        <v>3500</v>
      </c>
    </row>
    <row r="37" spans="1:6">
      <c r="A37" s="3"/>
      <c r="B37" s="4">
        <v>5.2</v>
      </c>
      <c r="C37" s="4" t="s">
        <v>22</v>
      </c>
      <c r="D37" s="56">
        <f>'Office input'!E37</f>
        <v>0</v>
      </c>
      <c r="E37" s="9">
        <f>Budget!D37</f>
        <v>15000</v>
      </c>
      <c r="F37" s="52">
        <f t="shared" si="1"/>
        <v>15000</v>
      </c>
    </row>
    <row r="38" spans="1:6">
      <c r="A38" s="3"/>
      <c r="B38" s="4">
        <v>5.3</v>
      </c>
      <c r="C38" s="4" t="s">
        <v>23</v>
      </c>
      <c r="D38" s="56">
        <f>'Office input'!E38</f>
        <v>0</v>
      </c>
      <c r="E38" s="9">
        <f>Budget!D38</f>
        <v>2000</v>
      </c>
      <c r="F38" s="52">
        <f t="shared" si="1"/>
        <v>2000</v>
      </c>
    </row>
    <row r="39" spans="1:6">
      <c r="A39" s="32" t="s">
        <v>48</v>
      </c>
      <c r="B39" s="33"/>
      <c r="C39" s="33"/>
      <c r="D39" s="57">
        <f>'Office input'!E39</f>
        <v>0</v>
      </c>
      <c r="E39" s="46">
        <f>Budget!D39</f>
        <v>25954.63</v>
      </c>
      <c r="F39" s="53">
        <f t="shared" si="1"/>
        <v>25954.63</v>
      </c>
    </row>
    <row r="40" spans="1:6">
      <c r="A40" s="3"/>
      <c r="B40" s="4">
        <v>6.1</v>
      </c>
      <c r="C40" s="4" t="s">
        <v>24</v>
      </c>
      <c r="D40" s="56">
        <f>'Office input'!E40</f>
        <v>0</v>
      </c>
      <c r="E40" s="9">
        <f>Budget!D40</f>
        <v>12500</v>
      </c>
      <c r="F40" s="52">
        <f t="shared" si="1"/>
        <v>12500</v>
      </c>
    </row>
    <row r="41" spans="1:6">
      <c r="A41" s="3"/>
      <c r="B41" s="4">
        <v>6.2</v>
      </c>
      <c r="C41" s="4" t="s">
        <v>31</v>
      </c>
      <c r="D41" s="56">
        <f>'Office input'!E41</f>
        <v>0</v>
      </c>
      <c r="E41" s="9">
        <f>Budget!D41</f>
        <v>1164.6300000000001</v>
      </c>
      <c r="F41" s="52">
        <f t="shared" si="1"/>
        <v>1164.6300000000001</v>
      </c>
    </row>
    <row r="42" spans="1:6">
      <c r="A42" s="3"/>
      <c r="B42" s="4">
        <v>6.3</v>
      </c>
      <c r="C42" s="4" t="s">
        <v>32</v>
      </c>
      <c r="D42" s="56">
        <f>'Office input'!E42</f>
        <v>0</v>
      </c>
      <c r="E42" s="9">
        <f>Budget!D42</f>
        <v>190</v>
      </c>
      <c r="F42" s="52">
        <f t="shared" si="1"/>
        <v>190</v>
      </c>
    </row>
    <row r="43" spans="1:6">
      <c r="A43" s="3"/>
      <c r="B43" s="4">
        <v>6.4</v>
      </c>
      <c r="C43" s="4" t="s">
        <v>33</v>
      </c>
      <c r="D43" s="56">
        <f>'Office input'!E43</f>
        <v>0</v>
      </c>
      <c r="E43" s="9">
        <f>Budget!D43</f>
        <v>12100</v>
      </c>
      <c r="F43" s="52">
        <f t="shared" si="1"/>
        <v>12100</v>
      </c>
    </row>
    <row r="44" spans="1:6">
      <c r="A44" s="32" t="s">
        <v>49</v>
      </c>
      <c r="B44" s="33"/>
      <c r="C44" s="33"/>
      <c r="D44" s="57">
        <f>'Office input'!E44</f>
        <v>0</v>
      </c>
      <c r="E44" s="46">
        <f>Budget!D44</f>
        <v>500</v>
      </c>
      <c r="F44" s="53">
        <f t="shared" si="1"/>
        <v>500</v>
      </c>
    </row>
    <row r="45" spans="1:6">
      <c r="A45" s="3"/>
      <c r="B45" s="4">
        <v>7.1</v>
      </c>
      <c r="C45" s="4" t="s">
        <v>25</v>
      </c>
      <c r="D45" s="56">
        <f>'Office input'!E45</f>
        <v>0</v>
      </c>
      <c r="E45" s="9">
        <f>Budget!D45</f>
        <v>0</v>
      </c>
      <c r="F45" s="52">
        <f t="shared" si="1"/>
        <v>0</v>
      </c>
    </row>
    <row r="46" spans="1:6">
      <c r="A46" s="3"/>
      <c r="B46" s="4">
        <v>7.2</v>
      </c>
      <c r="C46" s="4" t="s">
        <v>26</v>
      </c>
      <c r="D46" s="56">
        <f>'Office input'!E46</f>
        <v>0</v>
      </c>
      <c r="E46" s="9">
        <f>Budget!D46</f>
        <v>500</v>
      </c>
      <c r="F46" s="52">
        <f t="shared" si="1"/>
        <v>500</v>
      </c>
    </row>
    <row r="47" spans="1:6">
      <c r="A47" s="32" t="s">
        <v>50</v>
      </c>
      <c r="B47" s="33"/>
      <c r="C47" s="33"/>
      <c r="D47" s="57">
        <f>'Office input'!E47</f>
        <v>0</v>
      </c>
      <c r="E47" s="46">
        <f>Budget!D47</f>
        <v>500</v>
      </c>
      <c r="F47" s="53">
        <f t="shared" si="1"/>
        <v>500</v>
      </c>
    </row>
    <row r="48" spans="1:6">
      <c r="A48" s="3"/>
      <c r="B48" s="4">
        <v>8.1</v>
      </c>
      <c r="C48" s="4" t="s">
        <v>27</v>
      </c>
      <c r="D48" s="56">
        <f>'Office input'!E48</f>
        <v>0</v>
      </c>
      <c r="E48" s="9">
        <f>Budget!D48</f>
        <v>0</v>
      </c>
      <c r="F48" s="52">
        <f t="shared" si="1"/>
        <v>0</v>
      </c>
    </row>
    <row r="49" spans="1:6">
      <c r="A49" s="3"/>
      <c r="B49" s="4">
        <v>8.1999999999999993</v>
      </c>
      <c r="C49" s="4" t="s">
        <v>28</v>
      </c>
      <c r="D49" s="56">
        <f>'Office input'!E49</f>
        <v>0</v>
      </c>
      <c r="E49" s="9">
        <f>Budget!D49</f>
        <v>500</v>
      </c>
      <c r="F49" s="52">
        <f t="shared" si="1"/>
        <v>500</v>
      </c>
    </row>
    <row r="50" spans="1:6">
      <c r="A50" s="32" t="s">
        <v>55</v>
      </c>
      <c r="B50" s="33"/>
      <c r="C50" s="33"/>
      <c r="D50" s="57">
        <f>'Office input'!E50</f>
        <v>0</v>
      </c>
      <c r="E50" s="46">
        <f>Budget!D50</f>
        <v>0</v>
      </c>
      <c r="F50" s="53">
        <f t="shared" si="1"/>
        <v>0</v>
      </c>
    </row>
    <row r="51" spans="1:6" ht="14.4" thickBot="1">
      <c r="A51" s="3"/>
      <c r="B51" s="4">
        <v>9.1</v>
      </c>
      <c r="C51" s="4" t="s">
        <v>34</v>
      </c>
      <c r="D51" s="56">
        <f>'Office input'!E51</f>
        <v>0</v>
      </c>
      <c r="E51" s="9">
        <f>Budget!D51</f>
        <v>0</v>
      </c>
      <c r="F51" s="52">
        <f t="shared" si="1"/>
        <v>0</v>
      </c>
    </row>
    <row r="52" spans="1:6" s="38" customFormat="1" ht="19.2" customHeight="1" thickBot="1">
      <c r="A52" s="34"/>
      <c r="B52" s="35"/>
      <c r="C52" s="35" t="s">
        <v>29</v>
      </c>
      <c r="D52" s="36">
        <f>'Office input'!E52</f>
        <v>0</v>
      </c>
      <c r="E52" s="36">
        <f>Budget!D52</f>
        <v>243234.63</v>
      </c>
      <c r="F52" s="37">
        <f t="shared" si="1"/>
        <v>243234.63</v>
      </c>
    </row>
    <row r="53" spans="1:6">
      <c r="D53" s="1"/>
      <c r="E53" s="1"/>
    </row>
    <row r="54" spans="1:6" ht="14.4" thickBot="1">
      <c r="D54" s="1"/>
      <c r="E54" s="1"/>
    </row>
    <row r="55" spans="1:6" ht="21.6" customHeight="1" thickBot="1">
      <c r="A55" s="34"/>
      <c r="B55" s="35"/>
      <c r="C55" s="35" t="s">
        <v>30</v>
      </c>
      <c r="D55" s="36">
        <f>'Office input'!E55</f>
        <v>0</v>
      </c>
      <c r="E55" s="36">
        <f>Budget!D54</f>
        <v>-6354.6300000000047</v>
      </c>
      <c r="F55" s="43"/>
    </row>
  </sheetData>
  <mergeCells count="3">
    <mergeCell ref="A1:F1"/>
    <mergeCell ref="A15:F15"/>
    <mergeCell ref="A3:F3"/>
  </mergeCells>
  <pageMargins left="0.7" right="0.7" top="0.75" bottom="0.75" header="0.3" footer="0.3"/>
  <pageSetup paperSize="8" scale="8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tabSelected="1" zoomScale="60" zoomScaleNormal="60" workbookViewId="0">
      <selection activeCell="R1" sqref="R1"/>
    </sheetView>
  </sheetViews>
  <sheetFormatPr defaultColWidth="19.59765625" defaultRowHeight="13.8"/>
  <cols>
    <col min="2" max="2" width="5.796875" style="4" customWidth="1"/>
    <col min="3" max="3" width="64" customWidth="1"/>
    <col min="4" max="5" width="16.69921875" customWidth="1"/>
    <col min="6" max="17" width="9.3984375" customWidth="1"/>
  </cols>
  <sheetData>
    <row r="1" spans="1:17" ht="57" customHeight="1" thickBot="1">
      <c r="A1" s="153" t="s">
        <v>57</v>
      </c>
      <c r="B1" s="153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</row>
    <row r="2" spans="1:17" s="23" customFormat="1" ht="36.6" customHeight="1" thickBot="1">
      <c r="A2" s="156"/>
      <c r="B2" s="156"/>
      <c r="C2" s="157"/>
      <c r="D2" s="58" t="str">
        <f>Budget!D3</f>
        <v>Budget 2017
(10/11/2016)</v>
      </c>
      <c r="E2" s="61" t="s">
        <v>38</v>
      </c>
      <c r="F2" s="155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</row>
    <row r="3" spans="1:17" s="38" customFormat="1" ht="23.4" customHeight="1" thickBot="1">
      <c r="A3" s="147" t="s">
        <v>0</v>
      </c>
      <c r="B3" s="148"/>
      <c r="C3" s="149"/>
      <c r="D3" s="59">
        <f>Budget!D4</f>
        <v>0</v>
      </c>
      <c r="E3" s="60"/>
      <c r="F3" s="63">
        <v>42736</v>
      </c>
      <c r="G3" s="64">
        <v>42767</v>
      </c>
      <c r="H3" s="64">
        <v>42795</v>
      </c>
      <c r="I3" s="64">
        <v>42826</v>
      </c>
      <c r="J3" s="64">
        <v>42856</v>
      </c>
      <c r="K3" s="64">
        <v>42887</v>
      </c>
      <c r="L3" s="64">
        <v>42917</v>
      </c>
      <c r="M3" s="64">
        <v>42948</v>
      </c>
      <c r="N3" s="64">
        <v>42979</v>
      </c>
      <c r="O3" s="64">
        <v>43009</v>
      </c>
      <c r="P3" s="64">
        <v>43040</v>
      </c>
      <c r="Q3" s="65">
        <v>43070</v>
      </c>
    </row>
    <row r="4" spans="1:17">
      <c r="A4" s="30" t="s">
        <v>41</v>
      </c>
      <c r="B4" s="31"/>
      <c r="C4" s="31"/>
      <c r="D4" s="72">
        <f>Budget!D5</f>
        <v>195880</v>
      </c>
      <c r="E4" s="73">
        <f>SUM(E5:E6)</f>
        <v>0</v>
      </c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74"/>
    </row>
    <row r="5" spans="1:17">
      <c r="B5" s="13">
        <v>1.1000000000000001</v>
      </c>
      <c r="C5" s="13" t="s">
        <v>1</v>
      </c>
      <c r="D5" s="2">
        <f>Budget!D6</f>
        <v>183780</v>
      </c>
      <c r="E5" s="62">
        <f>SUM(F5:Q5)</f>
        <v>0</v>
      </c>
      <c r="F5" s="91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>
      <c r="B6" s="13">
        <v>1.2</v>
      </c>
      <c r="C6" s="13" t="s">
        <v>2</v>
      </c>
      <c r="D6" s="2">
        <f>Budget!D7</f>
        <v>12100</v>
      </c>
      <c r="E6" s="62">
        <f>SUM(F6:Q6)</f>
        <v>0</v>
      </c>
      <c r="F6" s="94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1:17">
      <c r="A7" s="32" t="s">
        <v>42</v>
      </c>
      <c r="B7" s="75"/>
      <c r="C7" s="75"/>
      <c r="D7" s="76">
        <f>Budget!D8</f>
        <v>41000</v>
      </c>
      <c r="E7" s="77">
        <f>SUM(E8:E11)</f>
        <v>0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78"/>
    </row>
    <row r="8" spans="1:17">
      <c r="B8" s="13">
        <v>2.1</v>
      </c>
      <c r="C8" s="13" t="s">
        <v>3</v>
      </c>
      <c r="D8" s="2">
        <f>Budget!D9</f>
        <v>22500</v>
      </c>
      <c r="E8" s="62">
        <f>SUM(F8:Q8)</f>
        <v>0</v>
      </c>
      <c r="F8" s="82"/>
      <c r="G8" s="83"/>
      <c r="H8" s="83"/>
      <c r="I8" s="83"/>
      <c r="J8" s="83"/>
      <c r="K8" s="83"/>
      <c r="L8" s="83"/>
      <c r="M8" s="83"/>
      <c r="N8" s="83"/>
      <c r="O8" s="83"/>
      <c r="P8" s="83"/>
      <c r="Q8" s="84"/>
    </row>
    <row r="9" spans="1:17">
      <c r="B9" s="13">
        <v>2.2000000000000002</v>
      </c>
      <c r="C9" s="13" t="s">
        <v>4</v>
      </c>
      <c r="D9" s="2">
        <f>Budget!D10</f>
        <v>0</v>
      </c>
      <c r="E9" s="62">
        <f>SUM(F9:Q9)</f>
        <v>0</v>
      </c>
      <c r="F9" s="85"/>
      <c r="G9" s="86"/>
      <c r="H9" s="86"/>
      <c r="I9" s="86"/>
      <c r="J9" s="86"/>
      <c r="K9" s="86"/>
      <c r="L9" s="86"/>
      <c r="M9" s="86"/>
      <c r="N9" s="86"/>
      <c r="O9" s="86"/>
      <c r="P9" s="86"/>
      <c r="Q9" s="87"/>
    </row>
    <row r="10" spans="1:17">
      <c r="B10" s="13">
        <v>2.2999999999999998</v>
      </c>
      <c r="C10" s="13" t="s">
        <v>5</v>
      </c>
      <c r="D10" s="2">
        <f>Budget!D11</f>
        <v>18500</v>
      </c>
      <c r="E10" s="62">
        <f>SUM(F10:Q10)</f>
        <v>0</v>
      </c>
      <c r="F10" s="85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7"/>
    </row>
    <row r="11" spans="1:17" ht="14.4" thickBot="1">
      <c r="B11" s="13">
        <v>2.4</v>
      </c>
      <c r="C11" s="13" t="s">
        <v>37</v>
      </c>
      <c r="D11" s="2">
        <f>Budget!D12</f>
        <v>0</v>
      </c>
      <c r="E11" s="62">
        <f>SUM(F11:Q11)</f>
        <v>0</v>
      </c>
      <c r="F11" s="88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90"/>
    </row>
    <row r="12" spans="1:17" ht="14.4" thickBot="1">
      <c r="A12" s="150" t="s">
        <v>6</v>
      </c>
      <c r="B12" s="151"/>
      <c r="C12" s="152"/>
      <c r="D12" s="66">
        <f>Budget!D13</f>
        <v>236880</v>
      </c>
      <c r="E12" s="66">
        <f>+E4+E7</f>
        <v>0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67"/>
    </row>
    <row r="13" spans="1:17">
      <c r="A13" s="3"/>
      <c r="C13" s="4"/>
      <c r="D13" s="2"/>
      <c r="E13" s="62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68"/>
    </row>
    <row r="14" spans="1:17" ht="14.4" thickBot="1">
      <c r="A14" s="3"/>
      <c r="C14" s="4"/>
      <c r="D14" s="2"/>
      <c r="E14" s="62"/>
      <c r="Q14" s="4"/>
    </row>
    <row r="15" spans="1:17" s="38" customFormat="1" ht="23.4" customHeight="1" thickBot="1">
      <c r="A15" s="147" t="s">
        <v>56</v>
      </c>
      <c r="B15" s="148"/>
      <c r="C15" s="149" t="s">
        <v>7</v>
      </c>
      <c r="D15" s="59"/>
      <c r="E15" s="60"/>
      <c r="F15" s="69">
        <v>42736</v>
      </c>
      <c r="G15" s="70">
        <v>42767</v>
      </c>
      <c r="H15" s="70">
        <v>42795</v>
      </c>
      <c r="I15" s="70">
        <v>42826</v>
      </c>
      <c r="J15" s="70">
        <v>42856</v>
      </c>
      <c r="K15" s="70">
        <v>42887</v>
      </c>
      <c r="L15" s="70">
        <v>42917</v>
      </c>
      <c r="M15" s="70">
        <v>42948</v>
      </c>
      <c r="N15" s="70">
        <v>42979</v>
      </c>
      <c r="O15" s="70">
        <v>43009</v>
      </c>
      <c r="P15" s="70">
        <v>43040</v>
      </c>
      <c r="Q15" s="71">
        <v>43070</v>
      </c>
    </row>
    <row r="16" spans="1:17">
      <c r="A16" s="30" t="s">
        <v>43</v>
      </c>
      <c r="B16" s="79"/>
      <c r="C16" s="31"/>
      <c r="D16" s="72">
        <f>Budget!D16</f>
        <v>31280</v>
      </c>
      <c r="E16" s="73">
        <f>SUM(E17:E22)</f>
        <v>0</v>
      </c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80"/>
    </row>
    <row r="17" spans="1:17">
      <c r="B17" s="13">
        <v>1.1000000000000001</v>
      </c>
      <c r="C17" s="4" t="s">
        <v>8</v>
      </c>
      <c r="D17" s="2">
        <f>Budget!D17</f>
        <v>16000</v>
      </c>
      <c r="E17" s="62">
        <f t="shared" ref="E17:E22" si="0">SUM(F17:Q17)</f>
        <v>0</v>
      </c>
      <c r="F17" s="82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4"/>
    </row>
    <row r="18" spans="1:17">
      <c r="B18" s="13">
        <v>1.2</v>
      </c>
      <c r="C18" s="4" t="s">
        <v>9</v>
      </c>
      <c r="D18" s="2">
        <f>Budget!D18</f>
        <v>12000</v>
      </c>
      <c r="E18" s="62">
        <f t="shared" si="0"/>
        <v>0</v>
      </c>
      <c r="F18" s="85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7"/>
    </row>
    <row r="19" spans="1:17">
      <c r="B19" s="13">
        <v>1.3</v>
      </c>
      <c r="C19" s="4" t="s">
        <v>10</v>
      </c>
      <c r="D19" s="2">
        <f>Budget!D19</f>
        <v>1200</v>
      </c>
      <c r="E19" s="62">
        <f t="shared" si="0"/>
        <v>0</v>
      </c>
      <c r="F19" s="85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7"/>
    </row>
    <row r="20" spans="1:17">
      <c r="B20" s="13">
        <v>1.4</v>
      </c>
      <c r="C20" s="4" t="s">
        <v>11</v>
      </c>
      <c r="D20" s="2">
        <f>Budget!D20</f>
        <v>800</v>
      </c>
      <c r="E20" s="62">
        <f t="shared" si="0"/>
        <v>0</v>
      </c>
      <c r="F20" s="85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7"/>
    </row>
    <row r="21" spans="1:17">
      <c r="B21" s="13">
        <v>1.5</v>
      </c>
      <c r="C21" s="4" t="s">
        <v>12</v>
      </c>
      <c r="D21" s="2">
        <f>Budget!D21</f>
        <v>780</v>
      </c>
      <c r="E21" s="62">
        <f t="shared" si="0"/>
        <v>0</v>
      </c>
      <c r="F21" s="85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7"/>
    </row>
    <row r="22" spans="1:17">
      <c r="B22" s="13">
        <v>1.6</v>
      </c>
      <c r="C22" s="4" t="s">
        <v>13</v>
      </c>
      <c r="D22" s="2">
        <f>Budget!D22</f>
        <v>500</v>
      </c>
      <c r="E22" s="62">
        <f t="shared" si="0"/>
        <v>0</v>
      </c>
      <c r="F22" s="88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90"/>
    </row>
    <row r="23" spans="1:17">
      <c r="A23" s="32" t="s">
        <v>44</v>
      </c>
      <c r="B23" s="75"/>
      <c r="C23" s="33"/>
      <c r="D23" s="76">
        <f>Budget!D23</f>
        <v>155000</v>
      </c>
      <c r="E23" s="77">
        <f>SUM(E24:E26)</f>
        <v>0</v>
      </c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81"/>
    </row>
    <row r="24" spans="1:17">
      <c r="B24" s="13">
        <v>2.1</v>
      </c>
      <c r="C24" s="4" t="s">
        <v>14</v>
      </c>
      <c r="D24" s="2">
        <f>Budget!D24</f>
        <v>95000</v>
      </c>
      <c r="E24" s="62">
        <f>SUM(F24:Q24)</f>
        <v>0</v>
      </c>
      <c r="F24" s="82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4"/>
    </row>
    <row r="25" spans="1:17">
      <c r="B25" s="13">
        <v>2.2000000000000002</v>
      </c>
      <c r="C25" s="4" t="s">
        <v>15</v>
      </c>
      <c r="D25" s="2">
        <f>Budget!D25</f>
        <v>50000</v>
      </c>
      <c r="E25" s="62">
        <f>SUM(F25:Q25)</f>
        <v>0</v>
      </c>
      <c r="F25" s="85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7"/>
    </row>
    <row r="26" spans="1:17">
      <c r="B26" s="13">
        <v>2.2999999999999998</v>
      </c>
      <c r="C26" s="4" t="s">
        <v>16</v>
      </c>
      <c r="D26" s="2">
        <f>Budget!D26</f>
        <v>10000</v>
      </c>
      <c r="E26" s="62">
        <f>SUM(F26:Q26)</f>
        <v>0</v>
      </c>
      <c r="F26" s="88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90"/>
    </row>
    <row r="27" spans="1:17">
      <c r="A27" s="32" t="s">
        <v>45</v>
      </c>
      <c r="B27" s="75"/>
      <c r="C27" s="33"/>
      <c r="D27" s="76">
        <f>Budget!D27</f>
        <v>8000</v>
      </c>
      <c r="E27" s="77">
        <f>SUM(E28:E32)</f>
        <v>0</v>
      </c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81"/>
    </row>
    <row r="28" spans="1:17">
      <c r="B28" s="13">
        <v>3.1</v>
      </c>
      <c r="C28" s="4" t="s">
        <v>17</v>
      </c>
      <c r="D28" s="2">
        <f>Budget!D28</f>
        <v>4500</v>
      </c>
      <c r="E28" s="62">
        <f>SUM(F28:Q28)</f>
        <v>0</v>
      </c>
      <c r="F28" s="82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4"/>
    </row>
    <row r="29" spans="1:17">
      <c r="B29" s="13">
        <v>3.2</v>
      </c>
      <c r="C29" s="4" t="s">
        <v>35</v>
      </c>
      <c r="D29" s="2">
        <f>Budget!D29</f>
        <v>2600</v>
      </c>
      <c r="E29" s="62">
        <f>SUM(F29:Q29)</f>
        <v>0</v>
      </c>
      <c r="F29" s="85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7"/>
    </row>
    <row r="30" spans="1:17">
      <c r="B30" s="13">
        <v>3.3</v>
      </c>
      <c r="C30" s="4" t="s">
        <v>18</v>
      </c>
      <c r="D30" s="2">
        <f>Budget!D30</f>
        <v>300</v>
      </c>
      <c r="E30" s="62">
        <f>SUM(F30:Q30)</f>
        <v>0</v>
      </c>
      <c r="F30" s="85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7"/>
    </row>
    <row r="31" spans="1:17">
      <c r="B31" s="13">
        <v>3.4</v>
      </c>
      <c r="C31" s="4" t="s">
        <v>19</v>
      </c>
      <c r="D31" s="2">
        <f>Budget!D31</f>
        <v>600</v>
      </c>
      <c r="E31" s="62">
        <f>SUM(F31:Q31)</f>
        <v>0</v>
      </c>
      <c r="F31" s="85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7"/>
    </row>
    <row r="32" spans="1:17">
      <c r="B32" s="13">
        <v>3.5</v>
      </c>
      <c r="C32" s="4" t="s">
        <v>36</v>
      </c>
      <c r="D32" s="2">
        <f>Budget!D32</f>
        <v>0</v>
      </c>
      <c r="E32" s="62">
        <f>SUM(F32:Q32)</f>
        <v>0</v>
      </c>
      <c r="F32" s="88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90"/>
    </row>
    <row r="33" spans="1:17">
      <c r="A33" s="32" t="s">
        <v>46</v>
      </c>
      <c r="B33" s="75"/>
      <c r="C33" s="33"/>
      <c r="D33" s="76">
        <f>Budget!D33</f>
        <v>1500</v>
      </c>
      <c r="E33" s="77">
        <f>SUM(E34:E34)</f>
        <v>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81"/>
    </row>
    <row r="34" spans="1:17">
      <c r="B34" s="13">
        <v>4.0999999999999996</v>
      </c>
      <c r="C34" s="4" t="s">
        <v>20</v>
      </c>
      <c r="D34" s="2">
        <f>Budget!D34</f>
        <v>1500</v>
      </c>
      <c r="E34" s="62">
        <f>SUM(F34:Q34)</f>
        <v>0</v>
      </c>
      <c r="F34" s="97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9"/>
    </row>
    <row r="35" spans="1:17">
      <c r="A35" s="32" t="s">
        <v>47</v>
      </c>
      <c r="B35" s="75"/>
      <c r="C35" s="33"/>
      <c r="D35" s="76">
        <f>Budget!D35</f>
        <v>20500</v>
      </c>
      <c r="E35" s="77">
        <f>SUM(E36:E38)</f>
        <v>0</v>
      </c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81"/>
    </row>
    <row r="36" spans="1:17">
      <c r="B36" s="13">
        <v>5.0999999999999996</v>
      </c>
      <c r="C36" s="4" t="s">
        <v>21</v>
      </c>
      <c r="D36" s="2">
        <f>Budget!D36</f>
        <v>3500</v>
      </c>
      <c r="E36" s="62">
        <f>SUM(F36:Q36)</f>
        <v>0</v>
      </c>
      <c r="F36" s="82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4"/>
    </row>
    <row r="37" spans="1:17">
      <c r="B37" s="13">
        <v>5.2</v>
      </c>
      <c r="C37" s="4" t="s">
        <v>22</v>
      </c>
      <c r="D37" s="2">
        <f>Budget!D37</f>
        <v>15000</v>
      </c>
      <c r="E37" s="62">
        <f>SUM(F37:Q37)</f>
        <v>0</v>
      </c>
      <c r="F37" s="85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7"/>
    </row>
    <row r="38" spans="1:17">
      <c r="B38" s="13">
        <v>5.3</v>
      </c>
      <c r="C38" s="4" t="s">
        <v>23</v>
      </c>
      <c r="D38" s="2">
        <f>Budget!D38</f>
        <v>2000</v>
      </c>
      <c r="E38" s="62">
        <f>SUM(F38:Q38)</f>
        <v>0</v>
      </c>
      <c r="F38" s="88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90"/>
    </row>
    <row r="39" spans="1:17">
      <c r="A39" s="32" t="s">
        <v>48</v>
      </c>
      <c r="B39" s="75"/>
      <c r="C39" s="33"/>
      <c r="D39" s="76">
        <f>Budget!D39</f>
        <v>25954.63</v>
      </c>
      <c r="E39" s="77">
        <f>SUM(E40:E43)</f>
        <v>0</v>
      </c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81"/>
    </row>
    <row r="40" spans="1:17">
      <c r="B40" s="13">
        <v>6.1</v>
      </c>
      <c r="C40" s="4" t="s">
        <v>24</v>
      </c>
      <c r="D40" s="2">
        <f>Budget!D40</f>
        <v>12500</v>
      </c>
      <c r="E40" s="62">
        <f>SUM(F40:Q40)</f>
        <v>0</v>
      </c>
      <c r="F40" s="82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4"/>
    </row>
    <row r="41" spans="1:17">
      <c r="B41" s="13">
        <v>6.2</v>
      </c>
      <c r="C41" s="4" t="s">
        <v>31</v>
      </c>
      <c r="D41" s="2">
        <f>Budget!D41</f>
        <v>1164.6300000000001</v>
      </c>
      <c r="E41" s="62">
        <f>SUM(F41:Q41)</f>
        <v>0</v>
      </c>
      <c r="F41" s="85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7"/>
    </row>
    <row r="42" spans="1:17">
      <c r="B42" s="13">
        <v>6.3</v>
      </c>
      <c r="C42" s="4" t="s">
        <v>32</v>
      </c>
      <c r="D42" s="2">
        <f>Budget!D42</f>
        <v>190</v>
      </c>
      <c r="E42" s="62">
        <f>SUM(F42:Q42)</f>
        <v>0</v>
      </c>
      <c r="F42" s="85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7"/>
    </row>
    <row r="43" spans="1:17">
      <c r="B43" s="13">
        <v>6.4</v>
      </c>
      <c r="C43" s="4" t="s">
        <v>33</v>
      </c>
      <c r="D43" s="2">
        <f>Budget!D43</f>
        <v>12100</v>
      </c>
      <c r="E43" s="62">
        <f>SUM(F43:Q43)</f>
        <v>0</v>
      </c>
      <c r="F43" s="88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90"/>
    </row>
    <row r="44" spans="1:17">
      <c r="A44" s="32" t="s">
        <v>49</v>
      </c>
      <c r="B44" s="75"/>
      <c r="C44" s="33"/>
      <c r="D44" s="76">
        <f>Budget!D44</f>
        <v>500</v>
      </c>
      <c r="E44" s="77">
        <f>SUM(E45:E46)</f>
        <v>0</v>
      </c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81"/>
    </row>
    <row r="45" spans="1:17">
      <c r="B45" s="13">
        <v>7.1</v>
      </c>
      <c r="C45" s="4" t="s">
        <v>25</v>
      </c>
      <c r="D45" s="2">
        <f>Budget!D45</f>
        <v>0</v>
      </c>
      <c r="E45" s="62">
        <f>SUM(F45:Q45)</f>
        <v>0</v>
      </c>
      <c r="F45" s="82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4"/>
    </row>
    <row r="46" spans="1:17">
      <c r="B46" s="13">
        <v>7.2</v>
      </c>
      <c r="C46" s="4" t="s">
        <v>26</v>
      </c>
      <c r="D46" s="2">
        <f>Budget!D46</f>
        <v>500</v>
      </c>
      <c r="E46" s="62">
        <f>SUM(F46:Q46)</f>
        <v>0</v>
      </c>
      <c r="F46" s="88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90"/>
    </row>
    <row r="47" spans="1:17">
      <c r="A47" s="32" t="s">
        <v>50</v>
      </c>
      <c r="B47" s="75"/>
      <c r="C47" s="33"/>
      <c r="D47" s="76">
        <f>Budget!D47</f>
        <v>500</v>
      </c>
      <c r="E47" s="77">
        <f>E48+E49</f>
        <v>0</v>
      </c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81"/>
    </row>
    <row r="48" spans="1:17">
      <c r="B48" s="13">
        <v>8.1</v>
      </c>
      <c r="C48" s="4" t="s">
        <v>27</v>
      </c>
      <c r="D48" s="2">
        <f>Budget!D48</f>
        <v>0</v>
      </c>
      <c r="E48" s="62">
        <f>SUM(F48:Q48)</f>
        <v>0</v>
      </c>
      <c r="F48" s="82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4"/>
    </row>
    <row r="49" spans="1:17">
      <c r="B49" s="13">
        <v>8.1999999999999993</v>
      </c>
      <c r="C49" s="4" t="s">
        <v>28</v>
      </c>
      <c r="D49" s="2">
        <f>Budget!D49</f>
        <v>500</v>
      </c>
      <c r="E49" s="62">
        <f>SUM(F49:Q49)</f>
        <v>0</v>
      </c>
      <c r="F49" s="88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90"/>
    </row>
    <row r="50" spans="1:17">
      <c r="A50" s="32" t="s">
        <v>55</v>
      </c>
      <c r="B50" s="75"/>
      <c r="C50" s="33"/>
      <c r="D50" s="76">
        <f>Budget!D50</f>
        <v>0</v>
      </c>
      <c r="E50" s="77">
        <f>SUM(E51)</f>
        <v>0</v>
      </c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81"/>
    </row>
    <row r="51" spans="1:17" ht="14.4" thickBot="1">
      <c r="B51" s="13">
        <v>9.1</v>
      </c>
      <c r="C51" s="4" t="s">
        <v>34</v>
      </c>
      <c r="D51" s="2">
        <f>Budget!D51</f>
        <v>0</v>
      </c>
      <c r="E51" s="62">
        <f>SUM(F51:Q51)</f>
        <v>0</v>
      </c>
      <c r="F51" s="97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9"/>
    </row>
    <row r="52" spans="1:17" ht="14.4" thickBot="1">
      <c r="A52" s="150" t="s">
        <v>29</v>
      </c>
      <c r="B52" s="151"/>
      <c r="C52" s="152"/>
      <c r="D52" s="66">
        <f>Budget!D52</f>
        <v>243234.63</v>
      </c>
      <c r="E52" s="66">
        <f>+E16+E23+E27+E33+E35+E39+E44+E47+E50</f>
        <v>0</v>
      </c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67"/>
    </row>
    <row r="53" spans="1:17">
      <c r="A53" s="3"/>
      <c r="C53" s="4"/>
      <c r="D53" s="2"/>
      <c r="E53" s="62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5"/>
    </row>
    <row r="54" spans="1:17" ht="14.4" thickBot="1">
      <c r="A54" s="3"/>
      <c r="C54" s="4"/>
      <c r="D54" s="2"/>
      <c r="E54" s="62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5"/>
    </row>
    <row r="55" spans="1:17" ht="14.4" thickBot="1">
      <c r="A55" s="150" t="s">
        <v>30</v>
      </c>
      <c r="B55" s="151"/>
      <c r="C55" s="152"/>
      <c r="D55" s="66">
        <f>Budget!D54</f>
        <v>-6354.6300000000047</v>
      </c>
      <c r="E55" s="66">
        <f>+E12-E52</f>
        <v>0</v>
      </c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67"/>
    </row>
  </sheetData>
  <mergeCells count="8">
    <mergeCell ref="A15:C15"/>
    <mergeCell ref="A12:C12"/>
    <mergeCell ref="A52:C52"/>
    <mergeCell ref="A55:C55"/>
    <mergeCell ref="A1:Q1"/>
    <mergeCell ref="A3:C3"/>
    <mergeCell ref="F2:Q2"/>
    <mergeCell ref="A2:C2"/>
  </mergeCells>
  <pageMargins left="0.7" right="0.7" top="0.75" bottom="0.75" header="0.3" footer="0.3"/>
  <pageSetup paperSize="9" scale="51" fitToHeight="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opLeftCell="B1" zoomScale="60" zoomScaleNormal="60" workbookViewId="0">
      <selection activeCell="F26" sqref="F26"/>
    </sheetView>
  </sheetViews>
  <sheetFormatPr defaultColWidth="8.19921875" defaultRowHeight="13.2"/>
  <cols>
    <col min="1" max="1" width="2.19921875" style="101" customWidth="1"/>
    <col min="2" max="2" width="28.19921875" style="101" customWidth="1"/>
    <col min="3" max="3" width="36.59765625" style="101" hidden="1" customWidth="1"/>
    <col min="4" max="4" width="36" style="101" hidden="1" customWidth="1"/>
    <col min="5" max="6" width="36" style="101" customWidth="1"/>
    <col min="7" max="7" width="29.59765625" style="101" bestFit="1" customWidth="1"/>
    <col min="8" max="16384" width="8.19921875" style="101"/>
  </cols>
  <sheetData>
    <row r="1" spans="1:7" ht="49.95" customHeight="1" thickBot="1">
      <c r="A1" s="100"/>
      <c r="B1" s="158" t="s">
        <v>78</v>
      </c>
      <c r="C1" s="158"/>
      <c r="D1" s="158"/>
      <c r="E1" s="158"/>
      <c r="F1" s="158"/>
      <c r="G1" s="158"/>
    </row>
    <row r="2" spans="1:7" ht="30.6" customHeight="1" thickBot="1">
      <c r="A2" s="102"/>
      <c r="B2" s="110" t="s">
        <v>58</v>
      </c>
      <c r="C2" s="111" t="s">
        <v>59</v>
      </c>
      <c r="D2" s="112" t="s">
        <v>60</v>
      </c>
      <c r="E2" s="120" t="s">
        <v>79</v>
      </c>
      <c r="F2" s="126" t="s">
        <v>61</v>
      </c>
      <c r="G2" s="128" t="s">
        <v>62</v>
      </c>
    </row>
    <row r="3" spans="1:7" ht="15">
      <c r="A3" s="102"/>
      <c r="B3" s="113" t="s">
        <v>63</v>
      </c>
      <c r="C3" s="114">
        <v>3928</v>
      </c>
      <c r="D3" s="114">
        <v>3928</v>
      </c>
      <c r="E3" s="115">
        <v>3928</v>
      </c>
      <c r="F3" s="114">
        <v>3928</v>
      </c>
      <c r="G3" s="114">
        <v>3928</v>
      </c>
    </row>
    <row r="4" spans="1:7" ht="15">
      <c r="A4" s="102"/>
      <c r="B4" s="116" t="s">
        <v>64</v>
      </c>
      <c r="C4" s="114">
        <v>9856</v>
      </c>
      <c r="D4" s="114">
        <v>10856</v>
      </c>
      <c r="E4" s="115">
        <v>10856</v>
      </c>
      <c r="F4" s="114">
        <v>10856</v>
      </c>
      <c r="G4" s="114">
        <v>10856</v>
      </c>
    </row>
    <row r="5" spans="1:7" ht="15">
      <c r="A5" s="102"/>
      <c r="B5" s="116" t="s">
        <v>65</v>
      </c>
      <c r="C5" s="114">
        <v>0</v>
      </c>
      <c r="D5" s="114">
        <v>0</v>
      </c>
      <c r="E5" s="115">
        <v>0</v>
      </c>
      <c r="F5" s="114">
        <v>1964</v>
      </c>
      <c r="G5" s="114">
        <v>3928</v>
      </c>
    </row>
    <row r="6" spans="1:7" ht="15">
      <c r="A6" s="102"/>
      <c r="B6" s="116" t="s">
        <v>66</v>
      </c>
      <c r="C6" s="114">
        <v>17974</v>
      </c>
      <c r="D6" s="114">
        <v>19974</v>
      </c>
      <c r="E6" s="115">
        <v>19974</v>
      </c>
      <c r="F6" s="114">
        <v>19974</v>
      </c>
      <c r="G6" s="114">
        <v>19974</v>
      </c>
    </row>
    <row r="7" spans="1:7" ht="15">
      <c r="A7" s="102"/>
      <c r="B7" s="116" t="s">
        <v>67</v>
      </c>
      <c r="C7" s="114">
        <v>29974</v>
      </c>
      <c r="D7" s="114">
        <v>31974</v>
      </c>
      <c r="E7" s="115">
        <v>31974</v>
      </c>
      <c r="F7" s="114">
        <v>31974</v>
      </c>
      <c r="G7" s="114">
        <v>31974</v>
      </c>
    </row>
    <row r="8" spans="1:7" ht="15">
      <c r="A8" s="102"/>
      <c r="B8" s="116" t="s">
        <v>68</v>
      </c>
      <c r="C8" s="114">
        <v>17974</v>
      </c>
      <c r="D8" s="114">
        <v>19974</v>
      </c>
      <c r="E8" s="115">
        <v>19974</v>
      </c>
      <c r="F8" s="114">
        <v>19974</v>
      </c>
      <c r="G8" s="114">
        <v>19974</v>
      </c>
    </row>
    <row r="9" spans="1:7" ht="15">
      <c r="A9" s="102"/>
      <c r="B9" s="116" t="s">
        <v>69</v>
      </c>
      <c r="C9" s="114">
        <v>29974</v>
      </c>
      <c r="D9" s="114">
        <v>31974</v>
      </c>
      <c r="E9" s="115">
        <v>31974</v>
      </c>
      <c r="F9" s="114">
        <v>31974</v>
      </c>
      <c r="G9" s="114">
        <v>31974</v>
      </c>
    </row>
    <row r="10" spans="1:7" ht="15">
      <c r="A10" s="102"/>
      <c r="B10" s="116" t="s">
        <v>70</v>
      </c>
      <c r="C10" s="114">
        <v>9856</v>
      </c>
      <c r="D10" s="114">
        <v>10856</v>
      </c>
      <c r="E10" s="115">
        <v>10856</v>
      </c>
      <c r="F10" s="114">
        <v>10856</v>
      </c>
      <c r="G10" s="114">
        <v>10856</v>
      </c>
    </row>
    <row r="11" spans="1:7" ht="15">
      <c r="A11" s="102"/>
      <c r="B11" s="116" t="s">
        <v>71</v>
      </c>
      <c r="C11" s="114">
        <v>9856</v>
      </c>
      <c r="D11" s="114">
        <v>10856</v>
      </c>
      <c r="E11" s="115">
        <v>10856</v>
      </c>
      <c r="F11" s="114">
        <v>10856</v>
      </c>
      <c r="G11" s="114">
        <v>10856</v>
      </c>
    </row>
    <row r="12" spans="1:7" ht="15">
      <c r="A12" s="102"/>
      <c r="B12" s="116" t="s">
        <v>72</v>
      </c>
      <c r="C12" s="114">
        <v>7250</v>
      </c>
      <c r="D12" s="114">
        <v>8856</v>
      </c>
      <c r="E12" s="115">
        <v>10856</v>
      </c>
      <c r="F12" s="114">
        <v>10856</v>
      </c>
      <c r="G12" s="114">
        <v>10856</v>
      </c>
    </row>
    <row r="13" spans="1:7" ht="15">
      <c r="A13" s="102"/>
      <c r="B13" s="116" t="s">
        <v>73</v>
      </c>
      <c r="C13" s="114">
        <v>9856</v>
      </c>
      <c r="D13" s="114">
        <v>0</v>
      </c>
      <c r="E13" s="115">
        <v>0</v>
      </c>
      <c r="F13" s="114">
        <v>0</v>
      </c>
      <c r="G13" s="114">
        <v>0</v>
      </c>
    </row>
    <row r="14" spans="1:7" ht="15">
      <c r="A14" s="103"/>
      <c r="B14" s="117" t="s">
        <v>74</v>
      </c>
      <c r="C14" s="114">
        <v>9856</v>
      </c>
      <c r="D14" s="114">
        <v>10856</v>
      </c>
      <c r="E14" s="115">
        <v>10856</v>
      </c>
      <c r="F14" s="114">
        <v>10856</v>
      </c>
      <c r="G14" s="114">
        <v>10856</v>
      </c>
    </row>
    <row r="15" spans="1:7" ht="15">
      <c r="A15" s="103"/>
      <c r="B15" s="117" t="s">
        <v>75</v>
      </c>
      <c r="C15" s="114">
        <v>7856</v>
      </c>
      <c r="D15" s="114">
        <v>8856</v>
      </c>
      <c r="E15" s="115">
        <v>8856</v>
      </c>
      <c r="F15" s="114">
        <v>8856</v>
      </c>
      <c r="G15" s="114">
        <v>8856</v>
      </c>
    </row>
    <row r="16" spans="1:7" ht="15.6" thickBot="1">
      <c r="A16" s="103"/>
      <c r="B16" s="118" t="s">
        <v>76</v>
      </c>
      <c r="C16" s="121">
        <v>9856</v>
      </c>
      <c r="D16" s="121">
        <v>10856</v>
      </c>
      <c r="E16" s="122">
        <v>10856</v>
      </c>
      <c r="F16" s="121">
        <v>10856</v>
      </c>
      <c r="G16" s="121">
        <v>0</v>
      </c>
    </row>
    <row r="17" spans="1:7" ht="18" thickBot="1">
      <c r="A17" s="102"/>
      <c r="B17" s="119" t="s">
        <v>77</v>
      </c>
      <c r="C17" s="123">
        <f>SUM(C3:C16)</f>
        <v>174066</v>
      </c>
      <c r="D17" s="124">
        <f>SUM(D3:D16)</f>
        <v>179816</v>
      </c>
      <c r="E17" s="125">
        <f>SUM(E3:E16)</f>
        <v>181816</v>
      </c>
      <c r="F17" s="127">
        <f>SUM(F3:F16)</f>
        <v>183780</v>
      </c>
      <c r="G17" s="129">
        <f>SUM(G3:G16)</f>
        <v>174888</v>
      </c>
    </row>
    <row r="18" spans="1:7">
      <c r="A18" s="102"/>
      <c r="B18" s="103"/>
      <c r="C18" s="102"/>
      <c r="D18" s="102"/>
      <c r="E18" s="102"/>
      <c r="F18" s="102"/>
    </row>
    <row r="19" spans="1:7">
      <c r="A19" s="102"/>
      <c r="B19" s="102"/>
      <c r="C19" s="103"/>
      <c r="D19" s="103"/>
      <c r="E19" s="103"/>
      <c r="F19" s="103"/>
    </row>
    <row r="20" spans="1:7">
      <c r="A20" s="102"/>
      <c r="B20" s="102"/>
      <c r="C20" s="103"/>
      <c r="D20" s="103"/>
      <c r="E20" s="103"/>
      <c r="F20" s="103"/>
    </row>
    <row r="21" spans="1:7">
      <c r="A21" s="102"/>
      <c r="B21" s="102"/>
      <c r="C21" s="104"/>
      <c r="D21" s="104"/>
      <c r="E21" s="104"/>
      <c r="F21" s="104"/>
    </row>
    <row r="22" spans="1:7">
      <c r="A22" s="102"/>
      <c r="B22" s="102"/>
      <c r="C22" s="104"/>
      <c r="D22" s="104"/>
      <c r="E22" s="104"/>
      <c r="F22" s="104"/>
    </row>
    <row r="23" spans="1:7" ht="15">
      <c r="B23" s="105"/>
      <c r="C23" s="106"/>
      <c r="D23" s="106"/>
      <c r="E23" s="106"/>
      <c r="F23" s="106"/>
    </row>
    <row r="24" spans="1:7" ht="15">
      <c r="B24" s="105"/>
      <c r="C24" s="106"/>
      <c r="D24" s="106"/>
      <c r="E24" s="106"/>
      <c r="F24" s="106"/>
    </row>
    <row r="25" spans="1:7" ht="15">
      <c r="B25" s="105"/>
      <c r="C25" s="107"/>
      <c r="D25" s="107"/>
      <c r="E25" s="107"/>
      <c r="F25" s="107"/>
    </row>
    <row r="26" spans="1:7" ht="15">
      <c r="B26" s="105"/>
      <c r="C26" s="106"/>
      <c r="D26" s="106"/>
      <c r="E26" s="106"/>
      <c r="F26" s="106"/>
    </row>
    <row r="27" spans="1:7" ht="15">
      <c r="B27" s="105"/>
      <c r="C27" s="106"/>
      <c r="D27" s="106"/>
      <c r="E27" s="106"/>
      <c r="F27" s="106"/>
    </row>
    <row r="28" spans="1:7" ht="15">
      <c r="B28" s="105"/>
      <c r="C28" s="108"/>
      <c r="D28" s="108"/>
      <c r="E28" s="108"/>
      <c r="F28" s="108"/>
    </row>
    <row r="29" spans="1:7" ht="15">
      <c r="B29" s="105"/>
      <c r="C29" s="106"/>
      <c r="D29" s="106"/>
      <c r="E29" s="106"/>
      <c r="F29" s="106"/>
    </row>
    <row r="30" spans="1:7" ht="15">
      <c r="B30" s="105"/>
      <c r="C30" s="106"/>
      <c r="D30" s="106"/>
      <c r="E30" s="106"/>
      <c r="F30" s="106"/>
    </row>
    <row r="31" spans="1:7" ht="15">
      <c r="B31" s="105"/>
      <c r="C31" s="106"/>
      <c r="D31" s="106"/>
      <c r="E31" s="106"/>
      <c r="F31" s="106"/>
    </row>
    <row r="32" spans="1:7" ht="15">
      <c r="B32" s="105"/>
      <c r="C32" s="106"/>
      <c r="D32" s="106"/>
      <c r="E32" s="106"/>
      <c r="F32" s="106"/>
    </row>
    <row r="33" spans="2:6" ht="15">
      <c r="B33" s="105"/>
      <c r="C33" s="106"/>
      <c r="D33" s="106"/>
      <c r="E33" s="106"/>
      <c r="F33" s="106"/>
    </row>
    <row r="34" spans="2:6" ht="15">
      <c r="B34" s="105"/>
      <c r="C34" s="106"/>
      <c r="D34" s="106"/>
      <c r="E34" s="106"/>
      <c r="F34" s="106"/>
    </row>
    <row r="35" spans="2:6" ht="15">
      <c r="B35" s="105"/>
      <c r="C35" s="106"/>
      <c r="D35" s="106"/>
      <c r="E35" s="106"/>
      <c r="F35" s="106"/>
    </row>
    <row r="36" spans="2:6" ht="15.6">
      <c r="B36" s="105"/>
      <c r="C36" s="109"/>
      <c r="D36" s="109"/>
      <c r="E36" s="109"/>
      <c r="F36" s="109"/>
    </row>
    <row r="37" spans="2:6">
      <c r="B37" s="105"/>
    </row>
    <row r="38" spans="2:6">
      <c r="B38" s="105"/>
    </row>
  </sheetData>
  <mergeCells count="1">
    <mergeCell ref="B1:G1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Budget</vt:lpstr>
      <vt:lpstr>Actual situation</vt:lpstr>
      <vt:lpstr>Office input</vt:lpstr>
      <vt:lpstr>Membership Fees</vt:lpstr>
      <vt:lpstr>'Actual situation'!Print_Area</vt:lpstr>
      <vt:lpstr>Budget!Print_Area</vt:lpstr>
      <vt:lpstr>'Membership Fees'!Print_Area</vt:lpstr>
    </vt:vector>
  </TitlesOfParts>
  <Company>Technisch Bureau Andriessen B.V.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L.C.C. Andriessen</dc:creator>
  <cp:lastModifiedBy>Eleonore Van Haute</cp:lastModifiedBy>
  <cp:lastPrinted>2017-01-19T10:50:00Z</cp:lastPrinted>
  <dcterms:created xsi:type="dcterms:W3CDTF">2017-01-16T11:45:48Z</dcterms:created>
  <dcterms:modified xsi:type="dcterms:W3CDTF">2017-01-27T08:47:35Z</dcterms:modified>
</cp:coreProperties>
</file>