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GEA\EGEA Budget\2015\Financial Situation\2016 05 09\"/>
    </mc:Choice>
  </mc:AlternateContent>
  <bookViews>
    <workbookView xWindow="0" yWindow="0" windowWidth="15360" windowHeight="8196"/>
  </bookViews>
  <sheets>
    <sheet name="EGEA Financial Situation 2015" sheetId="16" r:id="rId1"/>
    <sheet name="MS Fees 2015" sheetId="12" r:id="rId2"/>
    <sheet name="Activa Passiva" sheetId="17" r:id="rId3"/>
    <sheet name="EGEA Project fundings 2015" sheetId="14" r:id="rId4"/>
  </sheets>
  <definedNames>
    <definedName name="_xlnm.Print_Area" localSheetId="0">'EGEA Financial Situation 2015'!$A$1:$AA$47</definedName>
    <definedName name="_xlnm.Print_Area" localSheetId="3">'EGEA Project fundings 2015'!$A$1:$Z$32</definedName>
    <definedName name="_xlnm.Print_Area" localSheetId="1">'MS Fees 2015'!#REF!</definedName>
  </definedNames>
  <calcPr calcId="152511"/>
</workbook>
</file>

<file path=xl/calcChain.xml><?xml version="1.0" encoding="utf-8"?>
<calcChain xmlns="http://schemas.openxmlformats.org/spreadsheetml/2006/main">
  <c r="I14" i="17" l="1"/>
  <c r="I19" i="17"/>
  <c r="I22" i="17"/>
  <c r="I31" i="17"/>
  <c r="I55" i="17"/>
  <c r="I58" i="17"/>
  <c r="Y44" i="16" l="1"/>
  <c r="Y42" i="16"/>
  <c r="Y41" i="16"/>
  <c r="Y39" i="16"/>
  <c r="Y38" i="16"/>
  <c r="Y37" i="16"/>
  <c r="Y35" i="16"/>
  <c r="Y34" i="16"/>
  <c r="Y32" i="16"/>
  <c r="Y30" i="16"/>
  <c r="Y28" i="16"/>
  <c r="Y29" i="16"/>
  <c r="Y27" i="16"/>
  <c r="Y24" i="16"/>
  <c r="Y17" i="16"/>
  <c r="Y18" i="16"/>
  <c r="Y19" i="16"/>
  <c r="Y20" i="16"/>
  <c r="Y21" i="16"/>
  <c r="Y23" i="16"/>
  <c r="Y16" i="16"/>
  <c r="Y8" i="16"/>
  <c r="Y9" i="16"/>
  <c r="Y10" i="16"/>
  <c r="Y11" i="16"/>
  <c r="Y7" i="16" l="1"/>
  <c r="Y6" i="16"/>
  <c r="Y4" i="16"/>
  <c r="W45" i="16"/>
  <c r="U45" i="16"/>
  <c r="R45" i="16"/>
  <c r="Q45" i="16"/>
  <c r="O45" i="16"/>
  <c r="M45" i="16"/>
  <c r="K45" i="16"/>
  <c r="I45" i="16"/>
  <c r="G45" i="16"/>
  <c r="E45" i="16"/>
  <c r="C45" i="16"/>
  <c r="T23" i="16"/>
  <c r="T45" i="16" s="1"/>
  <c r="W12" i="16"/>
  <c r="U12" i="16"/>
  <c r="T12" i="16"/>
  <c r="T46" i="16" s="1"/>
  <c r="R12" i="16"/>
  <c r="R46" i="16" s="1"/>
  <c r="Q12" i="16"/>
  <c r="Q46" i="16" s="1"/>
  <c r="O12" i="16"/>
  <c r="O46" i="16" s="1"/>
  <c r="M12" i="16"/>
  <c r="M46" i="16" s="1"/>
  <c r="K12" i="16"/>
  <c r="K46" i="16" s="1"/>
  <c r="I12" i="16"/>
  <c r="I46" i="16" s="1"/>
  <c r="G12" i="16"/>
  <c r="G46" i="16" s="1"/>
  <c r="E12" i="16"/>
  <c r="E46" i="16" s="1"/>
  <c r="C12" i="16"/>
  <c r="C46" i="16" s="1"/>
  <c r="Y45" i="16" l="1"/>
  <c r="Y12" i="16"/>
  <c r="U46" i="16"/>
  <c r="W46" i="16"/>
  <c r="F22" i="12"/>
  <c r="E22" i="12"/>
  <c r="Y46" i="16" l="1"/>
  <c r="D22" i="12" l="1"/>
  <c r="C22" i="12" l="1"/>
  <c r="X25" i="14" l="1"/>
  <c r="X29" i="14" l="1"/>
  <c r="V29" i="14" l="1"/>
  <c r="R29" i="14"/>
  <c r="Q29" i="14"/>
  <c r="O29" i="14"/>
  <c r="M29" i="14"/>
  <c r="K29" i="14"/>
  <c r="I29" i="14"/>
  <c r="G29" i="14"/>
  <c r="E29" i="14"/>
  <c r="C29" i="14"/>
  <c r="T29" i="14"/>
  <c r="X14" i="14"/>
  <c r="V14" i="14"/>
  <c r="T14" i="14"/>
  <c r="R14" i="14"/>
  <c r="Q14" i="14"/>
  <c r="O14" i="14"/>
  <c r="M14" i="14"/>
  <c r="K14" i="14"/>
  <c r="I14" i="14"/>
  <c r="G14" i="14"/>
  <c r="E14" i="14"/>
  <c r="C14" i="14"/>
  <c r="E31" i="14" l="1"/>
  <c r="I31" i="14"/>
  <c r="M31" i="14"/>
  <c r="Q31" i="14"/>
  <c r="V31" i="14"/>
  <c r="T31" i="14"/>
  <c r="X31" i="14"/>
  <c r="C31" i="14"/>
  <c r="G31" i="14"/>
  <c r="K31" i="14"/>
  <c r="O31" i="14"/>
  <c r="R31" i="14"/>
</calcChain>
</file>

<file path=xl/comments1.xml><?xml version="1.0" encoding="utf-8"?>
<comments xmlns="http://schemas.openxmlformats.org/spreadsheetml/2006/main">
  <authors>
    <author>dummy01</author>
  </authors>
  <commentList>
    <comment ref="G16" authorId="0" shapeId="0">
      <text>
        <r>
          <rPr>
            <b/>
            <sz val="8"/>
            <color indexed="81"/>
            <rFont val="Tahoma"/>
            <family val="2"/>
          </rPr>
          <t>10 % increase requested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annual basis = 14 days</t>
        </r>
      </text>
    </comment>
  </commentList>
</comments>
</file>

<file path=xl/sharedStrings.xml><?xml version="1.0" encoding="utf-8"?>
<sst xmlns="http://schemas.openxmlformats.org/spreadsheetml/2006/main" count="580" uniqueCount="184">
  <si>
    <t>€</t>
  </si>
  <si>
    <t>RECEIPTS</t>
  </si>
  <si>
    <t>Total Receipts</t>
  </si>
  <si>
    <t>EXPENDITURES</t>
  </si>
  <si>
    <t>Total Expenditures</t>
  </si>
  <si>
    <t>-</t>
  </si>
  <si>
    <t>01/01/06 - 31/12/06</t>
  </si>
  <si>
    <t>Budget 2008</t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</si>
  <si>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</si>
  <si>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</si>
  <si>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</si>
  <si>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</si>
  <si>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</si>
  <si>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</si>
  <si>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</si>
  <si>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</si>
  <si>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 xml:space="preserve">Spain - AFIBA </t>
  </si>
  <si>
    <t>Switzerland - SAA</t>
  </si>
  <si>
    <t>Total</t>
  </si>
  <si>
    <t>Country/ Member</t>
  </si>
  <si>
    <t>Finland - TKL</t>
  </si>
  <si>
    <t>Balance</t>
  </si>
  <si>
    <t xml:space="preserve">Financial revenues </t>
  </si>
  <si>
    <t>Draft Budget 2009                  (Rev 01)</t>
  </si>
  <si>
    <t>Membership fee to AFCAR</t>
  </si>
  <si>
    <t>Draft Budget 2009                   (Rev 03)</t>
  </si>
  <si>
    <t>Draft Budget 2009                  (Rev 03)</t>
  </si>
  <si>
    <t xml:space="preserve"> Budget 2008       </t>
  </si>
  <si>
    <t>Updated Budget 2008 (Board 14/09/08)</t>
  </si>
  <si>
    <t>Sweden - FVU</t>
  </si>
  <si>
    <t xml:space="preserve">Budget 2010               </t>
  </si>
  <si>
    <t>Poland - STM</t>
  </si>
  <si>
    <t xml:space="preserve">Budget 2009                </t>
  </si>
  <si>
    <t xml:space="preserve">Budget 2009                  </t>
  </si>
  <si>
    <t>Russia - ARDIS</t>
  </si>
  <si>
    <t>1.</t>
  </si>
  <si>
    <t>2.</t>
  </si>
  <si>
    <t xml:space="preserve">Manpower </t>
  </si>
  <si>
    <t>Comments</t>
  </si>
  <si>
    <t>3.</t>
  </si>
  <si>
    <t>Regular legal expertise/advice</t>
  </si>
  <si>
    <t>4.</t>
  </si>
  <si>
    <t xml:space="preserve">Meetings and travelling expenditures </t>
  </si>
  <si>
    <t>5.</t>
  </si>
  <si>
    <t>7.</t>
  </si>
  <si>
    <t xml:space="preserve">Comments </t>
  </si>
  <si>
    <t xml:space="preserve">Secretariat cost (office rent &amp; charges) </t>
  </si>
  <si>
    <t xml:space="preserve">Communication (telephone, fax, post, internet, IT) </t>
  </si>
  <si>
    <t xml:space="preserve">Bookkeeping </t>
  </si>
  <si>
    <t>Finances</t>
  </si>
  <si>
    <t>2.2</t>
  </si>
  <si>
    <t>3.1</t>
  </si>
  <si>
    <t>Legal expertise</t>
  </si>
  <si>
    <t>5.1</t>
  </si>
  <si>
    <t>5.2</t>
  </si>
  <si>
    <t>Secretariat</t>
  </si>
  <si>
    <t>EGEA meetings (Board and General Assemblies)</t>
  </si>
  <si>
    <t>EGEA Public Relations</t>
  </si>
  <si>
    <t>Public Relations/EGEA profile brochure</t>
  </si>
  <si>
    <t>EU Alliances and International Membership</t>
  </si>
  <si>
    <t>1.1</t>
  </si>
  <si>
    <t>1.2</t>
  </si>
  <si>
    <t>1.3</t>
  </si>
  <si>
    <t>1.4</t>
  </si>
  <si>
    <t>2.1</t>
  </si>
  <si>
    <t>4.1</t>
  </si>
  <si>
    <t>7.1</t>
  </si>
  <si>
    <t>7.2</t>
  </si>
  <si>
    <t xml:space="preserve">   </t>
  </si>
  <si>
    <t>PROJECT FINANCING</t>
  </si>
  <si>
    <t>WG6 - Suspension testing - EU wide solution</t>
  </si>
  <si>
    <t>WG9 - EGEA MAC Specifications</t>
  </si>
  <si>
    <t>WG10 - Standard for vehicle test equipment network</t>
  </si>
  <si>
    <t>EGEA Website/Mail (Maintenance of EGEA Website, domain name, secretariat email address)</t>
  </si>
  <si>
    <t>Membership fees</t>
  </si>
  <si>
    <t>EGEA trademark licensing</t>
  </si>
  <si>
    <t>WG2 - Follow-up actions on legal Memo</t>
  </si>
  <si>
    <t>6.</t>
  </si>
  <si>
    <t>6.1</t>
  </si>
  <si>
    <t xml:space="preserve">WG1 - Lifts </t>
  </si>
  <si>
    <t>WG1 - Lifts</t>
  </si>
  <si>
    <t>WG1 - Lifts manpower</t>
  </si>
  <si>
    <t>EGEA Projects + Manpower Secretariat</t>
  </si>
  <si>
    <t>WG10 - manpower</t>
  </si>
  <si>
    <t>WG6 - manpower</t>
  </si>
  <si>
    <t>Funds to be collected by WG10/national associations. Assumption: outsourced services + 4 SG. + 4 days EVH + 4 days NP</t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</si>
  <si>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(without VAT)</t>
    </r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</si>
  <si>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(incl. VAT)</t>
    </r>
  </si>
  <si>
    <t>Outsourced services</t>
  </si>
  <si>
    <t>,</t>
  </si>
  <si>
    <t>covered by secretariat</t>
  </si>
  <si>
    <t>Funds to be collected by WG6/national associations. See WG6 project funding</t>
  </si>
  <si>
    <t>For now, no need extra budget for basic activities other than EGEA label</t>
  </si>
  <si>
    <t>5 days SG + 7,5 days EVH + 12,5 days NP</t>
  </si>
  <si>
    <t>Supplementary contributions for EGEA's future develpment</t>
  </si>
  <si>
    <t>3.3</t>
  </si>
  <si>
    <t>Organisation of EGEA Working Groups + Travelling cost (Secretariat/Technical Advisor): Cost for attending meetings in Brussels (Commission, EP etc.) and of Working Groups. Cost for attending meetings outside of Brussels</t>
  </si>
  <si>
    <t>Budget t.b.d. by WG2 Members</t>
  </si>
  <si>
    <t>WG 2:  new standard fo tailpipe testing</t>
  </si>
  <si>
    <t>WG2 projects (Euro 5 Ricardo Study, VSG, eCall/Telematics)</t>
  </si>
  <si>
    <t>WG2 (Euro 5 Ricardo Study, VSG, eCall/Telematics)</t>
  </si>
  <si>
    <t>assumption: 4,5 SG + 5,5 NP + 1,5 EVH</t>
  </si>
  <si>
    <t>Audit 2014</t>
  </si>
  <si>
    <r>
      <t>EGEA Office Secretary General, Senior Policy Manager, Secretariat Support (office &amp; association management/ lobbying activities/finance/communications/monitoring EU affairs</t>
    </r>
    <r>
      <rPr>
        <sz val="16"/>
        <rFont val="Arial"/>
        <family val="2"/>
      </rPr>
      <t>/organisation of working group meetings)</t>
    </r>
  </si>
  <si>
    <t>8.</t>
  </si>
  <si>
    <t>8.1</t>
  </si>
  <si>
    <t>EGEA Activities</t>
  </si>
  <si>
    <t xml:space="preserve"> Wolk &amp; Leoprechting Market Study</t>
  </si>
  <si>
    <r>
      <t xml:space="preserve">Draft  Budget 2015  with successfully collected funds from WGs via national associations </t>
    </r>
    <r>
      <rPr>
        <b/>
        <u/>
        <sz val="16"/>
        <rFont val="Arial"/>
        <family val="2"/>
      </rPr>
      <t>(without VAT)</t>
    </r>
  </si>
  <si>
    <r>
      <t xml:space="preserve">Draft  Budget 2015  with successfully collected funds from WGs via national associations  
</t>
    </r>
    <r>
      <rPr>
        <b/>
        <u/>
        <sz val="16"/>
        <rFont val="Arial"/>
        <family val="2"/>
      </rPr>
      <t>(incl. VAT)</t>
    </r>
  </si>
  <si>
    <r>
      <t xml:space="preserve">Draft  WG Budget 2015  with successfully collected funds via national associations </t>
    </r>
    <r>
      <rPr>
        <b/>
        <u/>
        <sz val="16"/>
        <rFont val="Arial"/>
        <family val="2"/>
      </rPr>
      <t>(without VAT)</t>
    </r>
  </si>
  <si>
    <r>
      <t xml:space="preserve">Draft WG Budget 2015  with successfully collected funds via national associations  
</t>
    </r>
    <r>
      <rPr>
        <b/>
        <u/>
        <sz val="16"/>
        <rFont val="Arial"/>
        <family val="2"/>
      </rPr>
      <t>(incl. VAT)</t>
    </r>
  </si>
  <si>
    <t>Depreciation of furnitures</t>
  </si>
  <si>
    <t>Diverse</t>
  </si>
  <si>
    <t>EGEA label</t>
  </si>
  <si>
    <t>label</t>
  </si>
  <si>
    <r>
      <t>Other receipts (Automechanika and Autopromotec</t>
    </r>
    <r>
      <rPr>
        <sz val="14"/>
        <rFont val="Arial"/>
        <family val="2"/>
      </rPr>
      <t xml:space="preserve"> (split over 2 years)</t>
    </r>
    <r>
      <rPr>
        <sz val="16"/>
        <rFont val="Arial"/>
        <family val="2"/>
      </rPr>
      <t>)</t>
    </r>
  </si>
  <si>
    <t xml:space="preserve">Technical expert (40%): Retainer </t>
  </si>
  <si>
    <t>3.2</t>
  </si>
  <si>
    <t>6.2</t>
  </si>
  <si>
    <t>20.000 Euro from ASA Donation received in 2014</t>
  </si>
  <si>
    <t>Assumption: 6 days</t>
  </si>
  <si>
    <t>Project plan submitted to the Board. Spendig to be decided.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</si>
  <si>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</si>
  <si>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1.6</t>
  </si>
  <si>
    <t>1.7</t>
  </si>
  <si>
    <t>6.3</t>
  </si>
  <si>
    <r>
      <t xml:space="preserve">CEN Membership </t>
    </r>
    <r>
      <rPr>
        <sz val="14"/>
        <rFont val="Arial"/>
        <family val="2"/>
      </rPr>
      <t>(European Standardisation Body)</t>
    </r>
  </si>
  <si>
    <r>
      <t xml:space="preserve">FAIB Membership 
</t>
    </r>
    <r>
      <rPr>
        <sz val="14"/>
        <rFont val="Arial"/>
        <family val="2"/>
      </rPr>
      <t>(Federation of European and International Associations in Brussels)</t>
    </r>
  </si>
  <si>
    <t xml:space="preserve">EGEA Budget 2015 - Project financing </t>
  </si>
  <si>
    <t xml:space="preserve">Membership Fees 2015 
</t>
  </si>
  <si>
    <t>2.3</t>
  </si>
  <si>
    <t>Adaptation of retainer to exchange rate differential Euros vs GBP</t>
  </si>
  <si>
    <t>Membership Fees 2015</t>
  </si>
  <si>
    <t xml:space="preserve">Insurances </t>
  </si>
  <si>
    <t>Payroll (Partena)</t>
  </si>
  <si>
    <t>Taxation company car (Partena)</t>
  </si>
  <si>
    <r>
      <t xml:space="preserve">Budget 2015 
</t>
    </r>
    <r>
      <rPr>
        <b/>
        <u/>
        <sz val="16"/>
        <rFont val="Arial"/>
        <family val="2"/>
      </rPr>
      <t>(incl. VAT)</t>
    </r>
  </si>
  <si>
    <t>Variation</t>
  </si>
  <si>
    <t>Contingencies for new PC (software/hardware) + depreciation of new PC</t>
  </si>
  <si>
    <t>depreciation on 10 years</t>
  </si>
  <si>
    <t>new PC: 696.37 euros depreciation in 3 years &amp; PC suitcase (57.00 euros)</t>
  </si>
  <si>
    <t>decided at Board mtg on 23/3/15 - amount of variation exchange rate to be updated</t>
  </si>
  <si>
    <t>Invoices issued: status 31/12/2015</t>
  </si>
  <si>
    <t>Invoices received: status 31/12/2015</t>
  </si>
  <si>
    <r>
      <t>EGEA Budget 2015 - Financial Situation dated 31/12/2015</t>
    </r>
    <r>
      <rPr>
        <b/>
        <sz val="28"/>
        <color rgb="FF1D4779"/>
        <rFont val="Corbel"/>
        <family val="2"/>
      </rPr>
      <t xml:space="preserve"> 
</t>
    </r>
    <r>
      <rPr>
        <b/>
        <sz val="24"/>
        <color rgb="FF1D4779"/>
        <rFont val="Corbel"/>
        <family val="2"/>
      </rPr>
      <t>(Rev2016 05 09)</t>
    </r>
  </si>
  <si>
    <t>3.4</t>
  </si>
  <si>
    <t>Regularisation TVA 2015 (Prorata)</t>
  </si>
  <si>
    <t>Taxes refund from EVH company car</t>
  </si>
  <si>
    <t>Payroll refund</t>
  </si>
  <si>
    <t>5786.50 euros - 01/01/2015 to 30/06/2015
4906.87 euros - 01/07/2015 to 31/12/2015
966.13 euros  - adjustments at the end of the year</t>
  </si>
  <si>
    <t>FIGIEFA Invoices (1714.52 + 7536.54 euros =suppl. costs for IT installation in new building + new EGEA laptop, EU issue tracker and EP contacts), Telco costs, EVH mobile (360 euros=40 euros *9 months), NP communication costs (231.67 euros), post (45+ 405 euros)</t>
  </si>
  <si>
    <t>publication moniteur belge</t>
  </si>
  <si>
    <t>Eléonore full time from March 16th +SG (3 months) + suppl. costs for Laurence Eeckhout + suppl. costs  for change of EVH from FIGIEFA to EGEA (5906.01 euros) + FIGIEFA secretariat</t>
  </si>
  <si>
    <t>suppl. costs  due to review of financial situation 2014 + new VAT system</t>
  </si>
  <si>
    <t>VAT adjustments</t>
  </si>
  <si>
    <t>Decision made by the GA on 12-13/11/2015 to keep budget for 2016</t>
  </si>
  <si>
    <t>Taxes on assets, taxes on company car, bank charges</t>
  </si>
  <si>
    <t>EVH transfert contract from FIGIEFA to EGEA 556.86 euros) WG6 NDA agreement (1500 euros) + Labelling activities with KPMG (540 euros)</t>
  </si>
  <si>
    <t>Board's liability (300 euros), Europ'Assistance (99 euros), electronic devices (219.80 euros), occupational health insurance (206.74 euros), employee liability (292.61 euros)</t>
  </si>
  <si>
    <t>Balance per 31/12/2015</t>
  </si>
  <si>
    <t>Balance per 31/12/2014</t>
  </si>
  <si>
    <t>Result</t>
  </si>
  <si>
    <t>Provision pécul de vacance</t>
  </si>
  <si>
    <t>Impôt sur ATN</t>
  </si>
  <si>
    <t>Dépenses à imputer</t>
  </si>
  <si>
    <t>Facture à recevoir</t>
  </si>
  <si>
    <t>Suppliers</t>
  </si>
  <si>
    <t>LIABILITIES per 31/12/15</t>
  </si>
  <si>
    <t>Administration TVA (A récupérer)</t>
  </si>
  <si>
    <t>Note de crédit à recevoir</t>
  </si>
  <si>
    <t>Dépenses à reporter</t>
  </si>
  <si>
    <t>Pay off informatique (3 years)</t>
  </si>
  <si>
    <t>Informatique (3 years)</t>
  </si>
  <si>
    <t>Pay off furnitures (10 years)</t>
  </si>
  <si>
    <t>Furnitures (10 years)</t>
  </si>
  <si>
    <t>Amortised</t>
  </si>
  <si>
    <t>ING Current account</t>
  </si>
  <si>
    <t>Available</t>
  </si>
  <si>
    <t>ASSETS per 31/12/15</t>
  </si>
  <si>
    <t>ASSETS / LIABILITIES</t>
  </si>
  <si>
    <t>EGEA</t>
  </si>
  <si>
    <t>Invoiced</t>
  </si>
  <si>
    <t>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</si>
</sst>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\ _B_F_-;\-* #,##0\ _B_F_-;_-* &quot;-&quot;??\ _B_F_-;_-@_-"/>
    <numFmt numFmtId="167" formatCode="#,##0.00\ &quot;€&quot;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8"/>
      <color indexed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0"/>
      <name val="Arial"/>
      <family val="2"/>
    </font>
    <font>
      <b/>
      <sz val="18"/>
      <color indexed="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u/>
      <sz val="16"/>
      <name val="Arial"/>
      <family val="2"/>
    </font>
    <font>
      <b/>
      <sz val="14"/>
      <color indexed="18"/>
      <name val="Arial"/>
      <family val="2"/>
    </font>
    <font>
      <b/>
      <sz val="16"/>
      <color indexed="10"/>
      <name val="Arial"/>
      <family val="2"/>
    </font>
    <font>
      <b/>
      <sz val="26"/>
      <color indexed="18"/>
      <name val="Arial"/>
      <family val="2"/>
    </font>
    <font>
      <b/>
      <sz val="22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rgb="FF00B050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6"/>
      <color rgb="FF00206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26"/>
      <color theme="1"/>
      <name val="Arial"/>
      <family val="2"/>
    </font>
    <font>
      <b/>
      <sz val="10"/>
      <name val="Arial"/>
      <family val="2"/>
    </font>
    <font>
      <b/>
      <sz val="36"/>
      <color rgb="FF1D4779"/>
      <name val="Corbel"/>
      <family val="2"/>
    </font>
    <font>
      <b/>
      <sz val="28"/>
      <color rgb="FF1D4779"/>
      <name val="Corbel"/>
      <family val="2"/>
    </font>
    <font>
      <b/>
      <sz val="24"/>
      <color rgb="FF1D4779"/>
      <name val="Corbel"/>
      <family val="2"/>
    </font>
    <font>
      <sz val="10"/>
      <name val="Arial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5" fontId="43" fillId="0" borderId="0" applyFont="0" applyFill="0" applyBorder="0" applyAlignment="0" applyProtection="0"/>
  </cellStyleXfs>
  <cellXfs count="388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11" fillId="0" borderId="0" xfId="0" applyFont="1" applyFill="1"/>
    <xf numFmtId="0" fontId="5" fillId="0" borderId="0" xfId="0" applyFont="1" applyAlignment="1">
      <alignment vertical="center"/>
    </xf>
    <xf numFmtId="165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Border="1"/>
    <xf numFmtId="0" fontId="15" fillId="0" borderId="0" xfId="0" applyFont="1"/>
    <xf numFmtId="0" fontId="5" fillId="0" borderId="0" xfId="0" applyFont="1" applyAlignment="1">
      <alignment vertical="center" wrapText="1"/>
    </xf>
    <xf numFmtId="0" fontId="14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/>
    <xf numFmtId="165" fontId="12" fillId="0" borderId="3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horizontal="center" vertical="center"/>
    </xf>
    <xf numFmtId="165" fontId="12" fillId="0" borderId="0" xfId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5" fontId="12" fillId="0" borderId="3" xfId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2" fillId="0" borderId="0" xfId="0" applyFont="1" applyFill="1"/>
    <xf numFmtId="165" fontId="12" fillId="0" borderId="0" xfId="1" applyFont="1" applyFill="1"/>
    <xf numFmtId="0" fontId="12" fillId="0" borderId="0" xfId="0" applyFont="1" applyFill="1" applyBorder="1"/>
    <xf numFmtId="165" fontId="12" fillId="0" borderId="0" xfId="1" applyFont="1" applyFill="1" applyAlignment="1"/>
    <xf numFmtId="0" fontId="12" fillId="0" borderId="6" xfId="0" applyFont="1" applyBorder="1" applyAlignment="1">
      <alignment horizontal="center"/>
    </xf>
    <xf numFmtId="165" fontId="12" fillId="0" borderId="4" xfId="1" applyFont="1" applyFill="1" applyBorder="1" applyAlignment="1">
      <alignment vertical="center"/>
    </xf>
    <xf numFmtId="165" fontId="12" fillId="0" borderId="3" xfId="1" applyFont="1" applyFill="1" applyBorder="1" applyAlignment="1">
      <alignment horizontal="center" vertical="center"/>
    </xf>
    <xf numFmtId="165" fontId="12" fillId="0" borderId="5" xfId="1" applyFont="1" applyBorder="1" applyAlignment="1">
      <alignment vertical="center"/>
    </xf>
    <xf numFmtId="0" fontId="12" fillId="0" borderId="10" xfId="0" applyFont="1" applyFill="1" applyBorder="1"/>
    <xf numFmtId="165" fontId="12" fillId="0" borderId="7" xfId="1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6" fontId="12" fillId="0" borderId="4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12" fillId="0" borderId="0" xfId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4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65" fontId="2" fillId="0" borderId="5" xfId="1" applyFont="1" applyFill="1" applyBorder="1" applyAlignment="1">
      <alignment vertical="center"/>
    </xf>
    <xf numFmtId="165" fontId="2" fillId="0" borderId="0" xfId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 vertical="center"/>
    </xf>
    <xf numFmtId="165" fontId="12" fillId="0" borderId="4" xfId="1" applyFont="1" applyFill="1" applyBorder="1" applyAlignment="1">
      <alignment vertical="center" wrapText="1"/>
    </xf>
    <xf numFmtId="165" fontId="12" fillId="0" borderId="5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center"/>
    </xf>
    <xf numFmtId="0" fontId="14" fillId="0" borderId="0" xfId="0" applyFont="1" applyFill="1"/>
    <xf numFmtId="167" fontId="9" fillId="0" borderId="16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6" xfId="0" applyFont="1" applyFill="1" applyBorder="1"/>
    <xf numFmtId="0" fontId="9" fillId="0" borderId="17" xfId="0" applyFont="1" applyFill="1" applyBorder="1"/>
    <xf numFmtId="167" fontId="8" fillId="0" borderId="20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wrapText="1"/>
    </xf>
    <xf numFmtId="167" fontId="19" fillId="3" borderId="22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vertical="top" wrapText="1"/>
    </xf>
    <xf numFmtId="0" fontId="5" fillId="0" borderId="21" xfId="0" applyFont="1" applyBorder="1"/>
    <xf numFmtId="0" fontId="5" fillId="0" borderId="23" xfId="0" applyFont="1" applyBorder="1"/>
    <xf numFmtId="0" fontId="11" fillId="0" borderId="19" xfId="0" applyFont="1" applyFill="1" applyBorder="1"/>
    <xf numFmtId="165" fontId="12" fillId="0" borderId="14" xfId="1" applyFont="1" applyBorder="1" applyAlignment="1">
      <alignment vertical="center"/>
    </xf>
    <xf numFmtId="165" fontId="12" fillId="0" borderId="14" xfId="1" applyFont="1" applyFill="1" applyBorder="1" applyAlignment="1">
      <alignment vertical="center"/>
    </xf>
    <xf numFmtId="165" fontId="2" fillId="0" borderId="14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12" fillId="0" borderId="4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7" fontId="19" fillId="4" borderId="21" xfId="1" applyNumberFormat="1" applyFont="1" applyFill="1" applyBorder="1" applyAlignment="1">
      <alignment horizontal="right" vertical="center"/>
    </xf>
    <xf numFmtId="0" fontId="9" fillId="0" borderId="18" xfId="0" applyFont="1" applyFill="1" applyBorder="1"/>
    <xf numFmtId="0" fontId="22" fillId="0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9" fillId="0" borderId="19" xfId="0" applyFont="1" applyFill="1" applyBorder="1" applyAlignment="1">
      <alignment horizontal="left" vertical="center" wrapText="1"/>
    </xf>
    <xf numFmtId="168" fontId="30" fillId="0" borderId="2" xfId="1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165" fontId="31" fillId="0" borderId="2" xfId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 applyFill="1" applyAlignment="1">
      <alignment vertical="center"/>
    </xf>
    <xf numFmtId="165" fontId="31" fillId="0" borderId="0" xfId="1" applyNumberFormat="1" applyFont="1" applyFill="1" applyBorder="1" applyAlignment="1">
      <alignment vertical="center"/>
    </xf>
    <xf numFmtId="165" fontId="31" fillId="0" borderId="4" xfId="1" applyNumberFormat="1" applyFont="1" applyFill="1" applyBorder="1" applyAlignment="1">
      <alignment horizontal="center" vertical="center"/>
    </xf>
    <xf numFmtId="165" fontId="31" fillId="0" borderId="0" xfId="1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/>
    </xf>
    <xf numFmtId="165" fontId="31" fillId="0" borderId="3" xfId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165" fontId="31" fillId="0" borderId="5" xfId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165" fontId="12" fillId="0" borderId="33" xfId="1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1" xfId="1" applyFont="1" applyFill="1" applyBorder="1" applyAlignment="1">
      <alignment horizontal="center" vertical="center"/>
    </xf>
    <xf numFmtId="165" fontId="12" fillId="0" borderId="32" xfId="1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165" fontId="2" fillId="0" borderId="3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65" fontId="2" fillId="0" borderId="26" xfId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5" fillId="0" borderId="20" xfId="0" applyFont="1" applyBorder="1"/>
    <xf numFmtId="0" fontId="12" fillId="0" borderId="19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0" borderId="37" xfId="1" applyFont="1" applyFill="1" applyBorder="1" applyAlignment="1">
      <alignment vertical="center"/>
    </xf>
    <xf numFmtId="165" fontId="2" fillId="0" borderId="27" xfId="1" applyFont="1" applyFill="1" applyBorder="1" applyAlignment="1">
      <alignment horizontal="center" vertical="center"/>
    </xf>
    <xf numFmtId="165" fontId="2" fillId="0" borderId="29" xfId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vertical="center" wrapText="1"/>
    </xf>
    <xf numFmtId="0" fontId="26" fillId="2" borderId="29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36" fillId="0" borderId="0" xfId="0" applyFont="1" applyFill="1" applyAlignment="1">
      <alignment horizontal="left" vertical="top" wrapText="1"/>
    </xf>
    <xf numFmtId="0" fontId="28" fillId="0" borderId="0" xfId="0" applyFont="1" applyAlignment="1">
      <alignment vertical="center" wrapText="1"/>
    </xf>
    <xf numFmtId="0" fontId="28" fillId="0" borderId="0" xfId="0" applyFont="1" applyFill="1" applyAlignment="1">
      <alignment vertical="center" wrapText="1"/>
    </xf>
    <xf numFmtId="165" fontId="12" fillId="0" borderId="0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5" fontId="12" fillId="0" borderId="14" xfId="1" applyFont="1" applyFill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168" fontId="30" fillId="0" borderId="14" xfId="1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/>
    </xf>
    <xf numFmtId="0" fontId="31" fillId="0" borderId="30" xfId="0" applyFont="1" applyBorder="1" applyAlignment="1">
      <alignment horizontal="center" vertical="center"/>
    </xf>
    <xf numFmtId="168" fontId="34" fillId="0" borderId="14" xfId="1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/>
    </xf>
    <xf numFmtId="168" fontId="34" fillId="0" borderId="0" xfId="1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39" xfId="1" applyFont="1" applyFill="1" applyBorder="1" applyAlignment="1">
      <alignment vertical="center"/>
    </xf>
    <xf numFmtId="165" fontId="12" fillId="0" borderId="15" xfId="1" applyFont="1" applyFill="1" applyBorder="1" applyAlignment="1">
      <alignment horizontal="center" vertical="center"/>
    </xf>
    <xf numFmtId="165" fontId="12" fillId="0" borderId="39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47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5" fontId="12" fillId="0" borderId="40" xfId="1" applyNumberFormat="1" applyFont="1" applyFill="1" applyBorder="1" applyAlignment="1">
      <alignment horizontal="center" vertical="center" wrapText="1"/>
    </xf>
    <xf numFmtId="166" fontId="12" fillId="0" borderId="41" xfId="1" applyNumberFormat="1" applyFont="1" applyFill="1" applyBorder="1" applyAlignment="1">
      <alignment horizontal="center" vertical="center" wrapText="1"/>
    </xf>
    <xf numFmtId="165" fontId="12" fillId="0" borderId="41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 wrapText="1"/>
    </xf>
    <xf numFmtId="165" fontId="12" fillId="0" borderId="40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vertical="center"/>
    </xf>
    <xf numFmtId="165" fontId="12" fillId="0" borderId="44" xfId="1" applyFont="1" applyFill="1" applyBorder="1" applyAlignment="1">
      <alignment horizontal="center" vertical="center"/>
    </xf>
    <xf numFmtId="165" fontId="12" fillId="0" borderId="43" xfId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48" xfId="1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1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5" fillId="0" borderId="0" xfId="0" applyFont="1" applyFill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19" fillId="3" borderId="23" xfId="0" applyNumberFormat="1" applyFont="1" applyFill="1" applyBorder="1" applyAlignment="1">
      <alignment horizontal="center" vertical="center" wrapText="1"/>
    </xf>
    <xf numFmtId="1" fontId="19" fillId="3" borderId="21" xfId="0" applyNumberFormat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0" fillId="0" borderId="19" xfId="1" applyFont="1" applyBorder="1"/>
    <xf numFmtId="0" fontId="0" fillId="0" borderId="19" xfId="0" applyBorder="1"/>
    <xf numFmtId="165" fontId="1" fillId="0" borderId="16" xfId="1" applyFont="1" applyBorder="1" applyAlignment="1">
      <alignment horizontal="center" vertical="center" wrapText="1"/>
    </xf>
    <xf numFmtId="165" fontId="1" fillId="0" borderId="46" xfId="1" applyFont="1" applyBorder="1" applyAlignment="1">
      <alignment horizontal="center" vertical="top" wrapText="1"/>
    </xf>
    <xf numFmtId="165" fontId="1" fillId="0" borderId="17" xfId="1" applyFont="1" applyBorder="1" applyAlignment="1">
      <alignment horizontal="center" vertical="top" wrapText="1"/>
    </xf>
    <xf numFmtId="165" fontId="1" fillId="0" borderId="16" xfId="1" applyFont="1" applyBorder="1" applyAlignment="1">
      <alignment horizontal="center" vertical="top" wrapText="1"/>
    </xf>
    <xf numFmtId="165" fontId="1" fillId="0" borderId="17" xfId="1" applyFont="1" applyBorder="1" applyAlignment="1">
      <alignment horizontal="center" vertical="center" wrapText="1"/>
    </xf>
    <xf numFmtId="165" fontId="39" fillId="0" borderId="20" xfId="0" applyNumberFormat="1" applyFont="1" applyBorder="1" applyAlignment="1">
      <alignment vertical="center"/>
    </xf>
    <xf numFmtId="165" fontId="1" fillId="0" borderId="17" xfId="1" applyFont="1" applyBorder="1" applyAlignment="1">
      <alignment vertical="top" wrapText="1"/>
    </xf>
    <xf numFmtId="0" fontId="23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7" borderId="26" xfId="0" applyFont="1" applyFill="1" applyBorder="1" applyAlignment="1">
      <alignment horizontal="center" vertical="center" wrapText="1"/>
    </xf>
    <xf numFmtId="0" fontId="2" fillId="7" borderId="27" xfId="0" quotePrefix="1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quotePrefix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" fillId="5" borderId="26" xfId="0" quotePrefix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8" xfId="0" quotePrefix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26" fillId="7" borderId="29" xfId="0" applyFont="1" applyFill="1" applyBorder="1" applyAlignment="1">
      <alignment vertical="center"/>
    </xf>
    <xf numFmtId="0" fontId="2" fillId="7" borderId="27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8" xfId="0" applyFont="1" applyFill="1" applyBorder="1" applyAlignment="1">
      <alignment horizontal="center" vertical="center" wrapText="1"/>
    </xf>
    <xf numFmtId="0" fontId="30" fillId="7" borderId="2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2" fillId="7" borderId="29" xfId="0" applyFont="1" applyFill="1" applyBorder="1" applyAlignment="1">
      <alignment vertical="center"/>
    </xf>
    <xf numFmtId="168" fontId="12" fillId="0" borderId="2" xfId="1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12" fillId="7" borderId="25" xfId="0" applyFont="1" applyFill="1" applyBorder="1"/>
    <xf numFmtId="165" fontId="12" fillId="0" borderId="19" xfId="1" applyFont="1" applyFill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8" fontId="34" fillId="0" borderId="19" xfId="1" applyNumberFormat="1" applyFont="1" applyFill="1" applyBorder="1" applyAlignment="1">
      <alignment horizontal="center" vertical="center"/>
    </xf>
    <xf numFmtId="168" fontId="2" fillId="0" borderId="29" xfId="1" applyNumberFormat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168" fontId="12" fillId="0" borderId="2" xfId="1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center"/>
    </xf>
    <xf numFmtId="168" fontId="12" fillId="0" borderId="19" xfId="0" applyNumberFormat="1" applyFont="1" applyFill="1" applyBorder="1" applyAlignment="1">
      <alignment horizontal="center" vertical="center" wrapText="1"/>
    </xf>
    <xf numFmtId="168" fontId="12" fillId="0" borderId="0" xfId="1" applyNumberFormat="1" applyFont="1" applyFill="1" applyBorder="1" applyAlignment="1">
      <alignment horizontal="center" vertical="center"/>
    </xf>
    <xf numFmtId="168" fontId="29" fillId="0" borderId="0" xfId="1" applyNumberFormat="1" applyFont="1" applyFill="1" applyBorder="1" applyAlignment="1">
      <alignment horizontal="center" vertical="center"/>
    </xf>
    <xf numFmtId="168" fontId="2" fillId="0" borderId="37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/>
    </xf>
    <xf numFmtId="165" fontId="0" fillId="0" borderId="0" xfId="2" applyFont="1"/>
    <xf numFmtId="0" fontId="1" fillId="0" borderId="0" xfId="0" applyFont="1"/>
    <xf numFmtId="165" fontId="39" fillId="0" borderId="0" xfId="0" applyNumberFormat="1" applyFont="1"/>
    <xf numFmtId="0" fontId="44" fillId="0" borderId="0" xfId="0" applyFont="1"/>
    <xf numFmtId="165" fontId="39" fillId="0" borderId="0" xfId="2" applyFont="1"/>
    <xf numFmtId="0" fontId="39" fillId="0" borderId="0" xfId="0" applyFont="1"/>
    <xf numFmtId="0" fontId="44" fillId="0" borderId="0" xfId="0" applyFont="1" applyFill="1"/>
    <xf numFmtId="0" fontId="13" fillId="0" borderId="0" xfId="0" applyFont="1"/>
    <xf numFmtId="165" fontId="39" fillId="0" borderId="50" xfId="0" applyNumberFormat="1" applyFont="1" applyBorder="1"/>
    <xf numFmtId="0" fontId="0" fillId="0" borderId="47" xfId="0" applyBorder="1"/>
    <xf numFmtId="165" fontId="0" fillId="0" borderId="0" xfId="0" applyNumberFormat="1"/>
    <xf numFmtId="165" fontId="0" fillId="0" borderId="0" xfId="2" applyFont="1" applyFill="1"/>
    <xf numFmtId="0" fontId="1" fillId="0" borderId="0" xfId="0" applyFont="1" applyFill="1"/>
    <xf numFmtId="0" fontId="39" fillId="0" borderId="0" xfId="0" applyFont="1" applyFill="1"/>
    <xf numFmtId="0" fontId="8" fillId="0" borderId="0" xfId="0" applyFont="1" applyFill="1" applyAlignment="1">
      <alignment horizontal="center"/>
    </xf>
    <xf numFmtId="165" fontId="39" fillId="0" borderId="0" xfId="0" applyNumberFormat="1" applyFont="1" applyFill="1" applyBorder="1"/>
    <xf numFmtId="165" fontId="39" fillId="0" borderId="50" xfId="0" applyNumberFormat="1" applyFont="1" applyFill="1" applyBorder="1"/>
    <xf numFmtId="165" fontId="0" fillId="0" borderId="47" xfId="2" applyFont="1" applyFill="1" applyBorder="1"/>
    <xf numFmtId="165" fontId="0" fillId="0" borderId="0" xfId="2" applyFont="1" applyFill="1" applyBorder="1"/>
    <xf numFmtId="165" fontId="0" fillId="0" borderId="0" xfId="0" applyNumberFormat="1" applyFill="1"/>
    <xf numFmtId="0" fontId="0" fillId="0" borderId="47" xfId="0" applyFill="1" applyBorder="1"/>
    <xf numFmtId="0" fontId="8" fillId="0" borderId="0" xfId="0" applyFont="1"/>
    <xf numFmtId="0" fontId="19" fillId="0" borderId="0" xfId="0" applyFont="1" applyAlignment="1">
      <alignment horizontal="center"/>
    </xf>
    <xf numFmtId="168" fontId="12" fillId="0" borderId="19" xfId="1" applyNumberFormat="1" applyFont="1" applyFill="1" applyBorder="1" applyAlignment="1">
      <alignment horizontal="center" vertical="center"/>
    </xf>
    <xf numFmtId="165" fontId="12" fillId="0" borderId="19" xfId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2" fillId="7" borderId="26" xfId="0" quotePrefix="1" applyFont="1" applyFill="1" applyBorder="1" applyAlignment="1">
      <alignment horizontal="center" vertical="center"/>
    </xf>
    <xf numFmtId="0" fontId="2" fillId="7" borderId="36" xfId="0" quotePrefix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2" fillId="5" borderId="37" xfId="0" quotePrefix="1" applyFont="1" applyFill="1" applyBorder="1" applyAlignment="1">
      <alignment horizontal="center" vertical="center" wrapText="1"/>
    </xf>
    <xf numFmtId="0" fontId="2" fillId="5" borderId="36" xfId="0" quotePrefix="1" applyFont="1" applyFill="1" applyBorder="1" applyAlignment="1">
      <alignment horizontal="center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8" fontId="12" fillId="0" borderId="2" xfId="1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1" fontId="19" fillId="4" borderId="23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left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37" xfId="0" applyFont="1" applyFill="1" applyBorder="1" applyAlignment="1">
      <alignment horizontal="center" vertical="center" wrapText="1"/>
    </xf>
    <xf numFmtId="0" fontId="25" fillId="6" borderId="49" xfId="0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colors>
    <mruColors>
      <color rgb="FF1D4779"/>
      <color rgb="FFFF7C5D"/>
      <color rgb="FFFF522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4762</xdr:rowOff>
    </xdr:from>
    <xdr:to>
      <xdr:col>1</xdr:col>
      <xdr:colOff>2124075</xdr:colOff>
      <xdr:row>0</xdr:row>
      <xdr:rowOff>847724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" y="1109662"/>
          <a:ext cx="2100263" cy="842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3</xdr:row>
      <xdr:rowOff>238125</xdr:rowOff>
    </xdr:from>
    <xdr:to>
      <xdr:col>17</xdr:col>
      <xdr:colOff>333375</xdr:colOff>
      <xdr:row>4</xdr:row>
      <xdr:rowOff>1076325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537960" y="3888105"/>
          <a:ext cx="0" cy="1417320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3</xdr:row>
      <xdr:rowOff>247650</xdr:rowOff>
    </xdr:from>
    <xdr:to>
      <xdr:col>19</xdr:col>
      <xdr:colOff>361950</xdr:colOff>
      <xdr:row>4</xdr:row>
      <xdr:rowOff>1085850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537960" y="3897630"/>
          <a:ext cx="0" cy="140208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</xdr:row>
      <xdr:rowOff>219075</xdr:rowOff>
    </xdr:from>
    <xdr:to>
      <xdr:col>22</xdr:col>
      <xdr:colOff>266700</xdr:colOff>
      <xdr:row>4</xdr:row>
      <xdr:rowOff>1057275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2965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123825</xdr:colOff>
      <xdr:row>3</xdr:row>
      <xdr:rowOff>219075</xdr:rowOff>
    </xdr:from>
    <xdr:to>
      <xdr:col>24</xdr:col>
      <xdr:colOff>266700</xdr:colOff>
      <xdr:row>4</xdr:row>
      <xdr:rowOff>1057275</xdr:rowOff>
    </xdr:to>
    <xdr:sp macro="" textlink="">
      <xdr:nvSpPr>
        <xdr:cNvPr id="7" name="Right Brace 5"/>
        <xdr:cNvSpPr>
          <a:spLocks/>
        </xdr:cNvSpPr>
      </xdr:nvSpPr>
      <xdr:spPr bwMode="auto">
        <a:xfrm>
          <a:off x="132683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123825</xdr:colOff>
      <xdr:row>3</xdr:row>
      <xdr:rowOff>219075</xdr:rowOff>
    </xdr:from>
    <xdr:to>
      <xdr:col>20</xdr:col>
      <xdr:colOff>266700</xdr:colOff>
      <xdr:row>4</xdr:row>
      <xdr:rowOff>1057275</xdr:rowOff>
    </xdr:to>
    <xdr:sp macro="" textlink="">
      <xdr:nvSpPr>
        <xdr:cNvPr id="8" name="Right Brace 5"/>
        <xdr:cNvSpPr>
          <a:spLocks/>
        </xdr:cNvSpPr>
      </xdr:nvSpPr>
      <xdr:spPr bwMode="auto">
        <a:xfrm>
          <a:off x="73247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22</xdr:row>
      <xdr:rowOff>1087755</xdr:rowOff>
    </xdr:from>
    <xdr:to>
      <xdr:col>22</xdr:col>
      <xdr:colOff>190500</xdr:colOff>
      <xdr:row>25</xdr:row>
      <xdr:rowOff>114300</xdr:rowOff>
    </xdr:to>
    <xdr:sp macro="" textlink="">
      <xdr:nvSpPr>
        <xdr:cNvPr id="10" name="Right Brace 9"/>
        <xdr:cNvSpPr>
          <a:spLocks/>
        </xdr:cNvSpPr>
      </xdr:nvSpPr>
      <xdr:spPr bwMode="auto">
        <a:xfrm>
          <a:off x="12582525" y="18785205"/>
          <a:ext cx="104775" cy="129349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47625</xdr:colOff>
      <xdr:row>22</xdr:row>
      <xdr:rowOff>1106805</xdr:rowOff>
    </xdr:from>
    <xdr:to>
      <xdr:col>24</xdr:col>
      <xdr:colOff>152400</xdr:colOff>
      <xdr:row>25</xdr:row>
      <xdr:rowOff>133350</xdr:rowOff>
    </xdr:to>
    <xdr:sp macro="" textlink="">
      <xdr:nvSpPr>
        <xdr:cNvPr id="11" name="Right Brace 10"/>
        <xdr:cNvSpPr>
          <a:spLocks/>
        </xdr:cNvSpPr>
      </xdr:nvSpPr>
      <xdr:spPr bwMode="auto">
        <a:xfrm>
          <a:off x="15516225" y="18804255"/>
          <a:ext cx="104775" cy="129349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3</xdr:row>
      <xdr:rowOff>219075</xdr:rowOff>
    </xdr:from>
    <xdr:to>
      <xdr:col>22</xdr:col>
      <xdr:colOff>266700</xdr:colOff>
      <xdr:row>4</xdr:row>
      <xdr:rowOff>1057275</xdr:rowOff>
    </xdr:to>
    <xdr:sp macro="" textlink="">
      <xdr:nvSpPr>
        <xdr:cNvPr id="12" name="Right Brace 5"/>
        <xdr:cNvSpPr>
          <a:spLocks/>
        </xdr:cNvSpPr>
      </xdr:nvSpPr>
      <xdr:spPr bwMode="auto">
        <a:xfrm>
          <a:off x="102965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6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7" name="Picture 2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0</xdr:rowOff>
    </xdr:from>
    <xdr:to>
      <xdr:col>17</xdr:col>
      <xdr:colOff>333375</xdr:colOff>
      <xdr:row>4</xdr:row>
      <xdr:rowOff>0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353175" y="4552950"/>
          <a:ext cx="0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0</xdr:rowOff>
    </xdr:from>
    <xdr:to>
      <xdr:col>19</xdr:col>
      <xdr:colOff>361950</xdr:colOff>
      <xdr:row>4</xdr:row>
      <xdr:rowOff>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353175" y="4562475"/>
          <a:ext cx="0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0</xdr:rowOff>
    </xdr:from>
    <xdr:to>
      <xdr:col>21</xdr:col>
      <xdr:colOff>304800</xdr:colOff>
      <xdr:row>4</xdr:row>
      <xdr:rowOff>0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162800" y="4572000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0</xdr:rowOff>
    </xdr:from>
    <xdr:to>
      <xdr:col>23</xdr:col>
      <xdr:colOff>266700</xdr:colOff>
      <xdr:row>4</xdr:row>
      <xdr:rowOff>0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020300" y="45339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topLeftCell="A4" zoomScale="47" zoomScaleNormal="47" zoomScaleSheetLayoutView="30" zoomScalePageLayoutView="40" workbookViewId="0">
      <selection activeCell="B5" sqref="B5"/>
    </sheetView>
  </sheetViews>
  <sheetFormatPr defaultColWidth="8.88671875" defaultRowHeight="17.399999999999999" x14ac:dyDescent="0.25"/>
  <cols>
    <col min="1" max="1" width="11" style="117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1" hidden="1" customWidth="1"/>
    <col min="20" max="20" width="33.6640625" style="1" hidden="1" customWidth="1"/>
    <col min="21" max="21" width="33.6640625" style="128" customWidth="1"/>
    <col min="22" max="22" width="9.6640625" style="112" customWidth="1"/>
    <col min="23" max="23" width="33.6640625" style="128" customWidth="1"/>
    <col min="24" max="24" width="9.6640625" style="112" customWidth="1"/>
    <col min="25" max="25" width="36.44140625" style="112" hidden="1" customWidth="1"/>
    <col min="26" max="26" width="9.33203125" style="112" hidden="1" customWidth="1"/>
    <col min="27" max="27" width="62.6640625" style="1" customWidth="1"/>
    <col min="28" max="30" width="8.88671875" style="1"/>
    <col min="31" max="31" width="49.5546875" style="1" customWidth="1"/>
    <col min="32" max="16384" width="8.88671875" style="1"/>
  </cols>
  <sheetData>
    <row r="1" spans="1:27" s="285" customFormat="1" ht="110.4" customHeight="1" x14ac:dyDescent="0.25">
      <c r="A1" s="283"/>
      <c r="B1" s="361" t="s">
        <v>145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</row>
    <row r="2" spans="1:27" s="285" customFormat="1" ht="63.75" customHeight="1" thickBot="1" x14ac:dyDescent="0.3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</row>
    <row r="3" spans="1:27" s="139" customFormat="1" ht="117" customHeight="1" thickBot="1" x14ac:dyDescent="0.3">
      <c r="A3" s="120"/>
      <c r="B3" s="292" t="s">
        <v>1</v>
      </c>
      <c r="C3" s="362" t="s">
        <v>6</v>
      </c>
      <c r="D3" s="363"/>
      <c r="E3" s="293" t="s">
        <v>27</v>
      </c>
      <c r="F3" s="294"/>
      <c r="G3" s="293" t="s">
        <v>7</v>
      </c>
      <c r="H3" s="295"/>
      <c r="I3" s="296" t="s">
        <v>28</v>
      </c>
      <c r="J3" s="297"/>
      <c r="K3" s="295" t="s">
        <v>23</v>
      </c>
      <c r="L3" s="297"/>
      <c r="M3" s="295" t="s">
        <v>25</v>
      </c>
      <c r="N3" s="297"/>
      <c r="O3" s="295" t="s">
        <v>33</v>
      </c>
      <c r="P3" s="297"/>
      <c r="Q3" s="298" t="s">
        <v>30</v>
      </c>
      <c r="R3" s="298" t="s">
        <v>86</v>
      </c>
      <c r="S3" s="299"/>
      <c r="T3" s="298" t="s">
        <v>87</v>
      </c>
      <c r="U3" s="298" t="s">
        <v>137</v>
      </c>
      <c r="V3" s="299"/>
      <c r="W3" s="298" t="s">
        <v>143</v>
      </c>
      <c r="X3" s="299"/>
      <c r="Y3" s="298" t="s">
        <v>138</v>
      </c>
      <c r="Z3" s="299"/>
      <c r="AA3" s="300" t="s">
        <v>45</v>
      </c>
    </row>
    <row r="4" spans="1:27" s="5" customFormat="1" ht="67.5" customHeight="1" x14ac:dyDescent="0.25">
      <c r="A4" s="119"/>
      <c r="B4" s="301" t="s">
        <v>74</v>
      </c>
      <c r="C4" s="90">
        <v>32480</v>
      </c>
      <c r="D4" s="22" t="s">
        <v>0</v>
      </c>
      <c r="E4" s="23">
        <v>56260</v>
      </c>
      <c r="F4" s="24" t="s">
        <v>0</v>
      </c>
      <c r="G4" s="25">
        <v>56260</v>
      </c>
      <c r="H4" s="24" t="s">
        <v>0</v>
      </c>
      <c r="I4" s="23">
        <v>56260</v>
      </c>
      <c r="J4" s="26" t="s">
        <v>0</v>
      </c>
      <c r="K4" s="27">
        <v>59073</v>
      </c>
      <c r="L4" s="26" t="s">
        <v>0</v>
      </c>
      <c r="M4" s="27">
        <v>69701</v>
      </c>
      <c r="N4" s="26" t="s">
        <v>0</v>
      </c>
      <c r="O4" s="27">
        <v>72031.5</v>
      </c>
      <c r="P4" s="26" t="s">
        <v>0</v>
      </c>
      <c r="Q4" s="57">
        <v>82459</v>
      </c>
      <c r="R4" s="364">
        <v>174672</v>
      </c>
      <c r="S4" s="365" t="s">
        <v>0</v>
      </c>
      <c r="T4" s="364">
        <v>174672</v>
      </c>
      <c r="U4" s="364">
        <v>179816</v>
      </c>
      <c r="V4" s="365" t="s">
        <v>0</v>
      </c>
      <c r="W4" s="364">
        <v>179816</v>
      </c>
      <c r="X4" s="365" t="s">
        <v>0</v>
      </c>
      <c r="Y4" s="366">
        <f>(W4-U4)</f>
        <v>0</v>
      </c>
      <c r="Z4" s="365" t="s">
        <v>0</v>
      </c>
      <c r="AA4" s="367"/>
    </row>
    <row r="5" spans="1:27" s="17" customFormat="1" ht="63" customHeight="1" x14ac:dyDescent="0.25">
      <c r="A5" s="120"/>
      <c r="B5" s="302" t="s">
        <v>94</v>
      </c>
      <c r="C5" s="91" t="s">
        <v>5</v>
      </c>
      <c r="D5" s="30" t="s">
        <v>0</v>
      </c>
      <c r="E5" s="80">
        <v>24001</v>
      </c>
      <c r="F5" s="31" t="s">
        <v>0</v>
      </c>
      <c r="G5" s="80">
        <v>20000</v>
      </c>
      <c r="H5" s="31" t="s">
        <v>0</v>
      </c>
      <c r="I5" s="80">
        <v>24001</v>
      </c>
      <c r="J5" s="32" t="s">
        <v>0</v>
      </c>
      <c r="K5" s="33">
        <v>24001</v>
      </c>
      <c r="L5" s="32" t="s">
        <v>0</v>
      </c>
      <c r="M5" s="33">
        <v>24001</v>
      </c>
      <c r="N5" s="32" t="s">
        <v>0</v>
      </c>
      <c r="O5" s="33">
        <v>21527</v>
      </c>
      <c r="P5" s="32" t="s">
        <v>0</v>
      </c>
      <c r="Q5" s="58">
        <v>21527</v>
      </c>
      <c r="R5" s="364"/>
      <c r="S5" s="365"/>
      <c r="T5" s="364"/>
      <c r="U5" s="364"/>
      <c r="V5" s="365"/>
      <c r="W5" s="364"/>
      <c r="X5" s="365"/>
      <c r="Y5" s="366"/>
      <c r="Z5" s="365"/>
      <c r="AA5" s="358"/>
    </row>
    <row r="6" spans="1:27" s="197" customFormat="1" ht="54" customHeight="1" x14ac:dyDescent="0.25">
      <c r="A6" s="260"/>
      <c r="B6" s="302" t="s">
        <v>116</v>
      </c>
      <c r="C6" s="91">
        <v>567.86</v>
      </c>
      <c r="D6" s="30" t="s">
        <v>0</v>
      </c>
      <c r="E6" s="265">
        <v>0</v>
      </c>
      <c r="F6" s="31" t="s">
        <v>0</v>
      </c>
      <c r="G6" s="266" t="s">
        <v>5</v>
      </c>
      <c r="H6" s="31" t="s">
        <v>0</v>
      </c>
      <c r="I6" s="265">
        <v>0</v>
      </c>
      <c r="J6" s="32" t="s">
        <v>0</v>
      </c>
      <c r="K6" s="267">
        <v>0</v>
      </c>
      <c r="L6" s="32" t="s">
        <v>0</v>
      </c>
      <c r="M6" s="267">
        <v>0</v>
      </c>
      <c r="N6" s="32" t="s">
        <v>0</v>
      </c>
      <c r="O6" s="33">
        <v>20000</v>
      </c>
      <c r="P6" s="32" t="s">
        <v>0</v>
      </c>
      <c r="Q6" s="58">
        <v>10000</v>
      </c>
      <c r="R6" s="272">
        <v>17500</v>
      </c>
      <c r="S6" s="52" t="s">
        <v>0</v>
      </c>
      <c r="T6" s="272">
        <v>17500</v>
      </c>
      <c r="U6" s="272">
        <v>22500</v>
      </c>
      <c r="V6" s="52" t="s">
        <v>0</v>
      </c>
      <c r="W6" s="272">
        <v>22500</v>
      </c>
      <c r="X6" s="52" t="s">
        <v>0</v>
      </c>
      <c r="Y6" s="316">
        <f>(W6-U6)</f>
        <v>0</v>
      </c>
      <c r="Z6" s="52" t="s">
        <v>0</v>
      </c>
      <c r="AA6" s="271"/>
    </row>
    <row r="7" spans="1:27" s="197" customFormat="1" ht="54" customHeight="1" x14ac:dyDescent="0.25">
      <c r="A7" s="260"/>
      <c r="B7" s="302" t="s">
        <v>113</v>
      </c>
      <c r="C7" s="91"/>
      <c r="D7" s="30"/>
      <c r="E7" s="265"/>
      <c r="F7" s="31"/>
      <c r="G7" s="266"/>
      <c r="H7" s="31"/>
      <c r="I7" s="265"/>
      <c r="J7" s="32"/>
      <c r="K7" s="267"/>
      <c r="L7" s="32"/>
      <c r="M7" s="267"/>
      <c r="N7" s="32"/>
      <c r="O7" s="33"/>
      <c r="P7" s="32"/>
      <c r="Q7" s="58"/>
      <c r="R7" s="272"/>
      <c r="S7" s="52"/>
      <c r="T7" s="272"/>
      <c r="U7" s="272">
        <v>0</v>
      </c>
      <c r="V7" s="273" t="s">
        <v>0</v>
      </c>
      <c r="W7" s="272">
        <v>0</v>
      </c>
      <c r="X7" s="273" t="s">
        <v>0</v>
      </c>
      <c r="Y7" s="316">
        <f>(W7-U7)</f>
        <v>0</v>
      </c>
      <c r="Z7" s="273" t="s">
        <v>0</v>
      </c>
      <c r="AA7" s="271"/>
    </row>
    <row r="8" spans="1:27" s="5" customFormat="1" ht="54" customHeight="1" x14ac:dyDescent="0.25">
      <c r="A8" s="119"/>
      <c r="B8" s="301" t="s">
        <v>22</v>
      </c>
      <c r="C8" s="90">
        <v>921.69</v>
      </c>
      <c r="D8" s="22" t="s">
        <v>0</v>
      </c>
      <c r="E8" s="23">
        <v>1000</v>
      </c>
      <c r="F8" s="24" t="s">
        <v>0</v>
      </c>
      <c r="G8" s="45">
        <v>1000</v>
      </c>
      <c r="H8" s="24" t="s">
        <v>0</v>
      </c>
      <c r="I8" s="23">
        <v>2500</v>
      </c>
      <c r="J8" s="26" t="s">
        <v>0</v>
      </c>
      <c r="K8" s="79">
        <v>1000</v>
      </c>
      <c r="L8" s="26" t="s">
        <v>0</v>
      </c>
      <c r="M8" s="79">
        <v>1000</v>
      </c>
      <c r="N8" s="26" t="s">
        <v>0</v>
      </c>
      <c r="O8" s="79">
        <v>1000</v>
      </c>
      <c r="P8" s="26" t="s">
        <v>0</v>
      </c>
      <c r="Q8" s="272">
        <v>1000</v>
      </c>
      <c r="R8" s="272">
        <v>500</v>
      </c>
      <c r="S8" s="273" t="s">
        <v>0</v>
      </c>
      <c r="T8" s="272">
        <v>500</v>
      </c>
      <c r="U8" s="272">
        <v>0</v>
      </c>
      <c r="V8" s="273" t="s">
        <v>0</v>
      </c>
      <c r="W8" s="272">
        <v>0</v>
      </c>
      <c r="X8" s="273" t="s">
        <v>0</v>
      </c>
      <c r="Y8" s="325">
        <f t="shared" ref="Y8:Y11" si="0">(W8-U8)</f>
        <v>0</v>
      </c>
      <c r="Z8" s="273" t="s">
        <v>0</v>
      </c>
      <c r="AA8" s="140"/>
    </row>
    <row r="9" spans="1:27" s="5" customFormat="1" ht="54" customHeight="1" x14ac:dyDescent="0.25">
      <c r="A9" s="119"/>
      <c r="B9" s="301" t="s">
        <v>135</v>
      </c>
      <c r="C9" s="90"/>
      <c r="D9" s="22"/>
      <c r="E9" s="23"/>
      <c r="F9" s="24"/>
      <c r="G9" s="45"/>
      <c r="H9" s="24"/>
      <c r="I9" s="23"/>
      <c r="J9" s="26"/>
      <c r="K9" s="79"/>
      <c r="L9" s="26"/>
      <c r="M9" s="79"/>
      <c r="N9" s="26"/>
      <c r="O9" s="79"/>
      <c r="P9" s="26"/>
      <c r="Q9" s="272"/>
      <c r="R9" s="272"/>
      <c r="S9" s="273"/>
      <c r="T9" s="272"/>
      <c r="U9" s="272">
        <v>0</v>
      </c>
      <c r="V9" s="273" t="s">
        <v>0</v>
      </c>
      <c r="W9" s="272">
        <v>505.31</v>
      </c>
      <c r="X9" s="273" t="s">
        <v>0</v>
      </c>
      <c r="Y9" s="325">
        <f t="shared" si="0"/>
        <v>505.31</v>
      </c>
      <c r="Z9" s="273" t="s">
        <v>0</v>
      </c>
      <c r="AA9" s="327" t="s">
        <v>149</v>
      </c>
    </row>
    <row r="10" spans="1:27" s="5" customFormat="1" ht="54" customHeight="1" x14ac:dyDescent="0.25">
      <c r="A10" s="119"/>
      <c r="B10" s="301" t="s">
        <v>136</v>
      </c>
      <c r="C10" s="90"/>
      <c r="D10" s="22"/>
      <c r="E10" s="23"/>
      <c r="F10" s="24"/>
      <c r="G10" s="45"/>
      <c r="H10" s="24"/>
      <c r="I10" s="23"/>
      <c r="J10" s="26"/>
      <c r="K10" s="79"/>
      <c r="L10" s="26"/>
      <c r="M10" s="79"/>
      <c r="N10" s="26"/>
      <c r="O10" s="79"/>
      <c r="P10" s="26"/>
      <c r="Q10" s="272"/>
      <c r="R10" s="272"/>
      <c r="S10" s="273"/>
      <c r="T10" s="272"/>
      <c r="U10" s="272">
        <v>0</v>
      </c>
      <c r="V10" s="273" t="s">
        <v>0</v>
      </c>
      <c r="W10" s="272">
        <v>1363.95</v>
      </c>
      <c r="X10" s="273" t="s">
        <v>0</v>
      </c>
      <c r="Y10" s="325">
        <f t="shared" si="0"/>
        <v>1363.95</v>
      </c>
      <c r="Z10" s="273" t="s">
        <v>0</v>
      </c>
      <c r="AA10" s="327" t="s">
        <v>148</v>
      </c>
    </row>
    <row r="11" spans="1:27" s="137" customFormat="1" ht="55.5" customHeight="1" thickBot="1" x14ac:dyDescent="0.3">
      <c r="A11" s="129"/>
      <c r="B11" s="301" t="s">
        <v>75</v>
      </c>
      <c r="C11" s="130"/>
      <c r="D11" s="131"/>
      <c r="E11" s="132"/>
      <c r="F11" s="133"/>
      <c r="G11" s="134"/>
      <c r="H11" s="133"/>
      <c r="I11" s="132"/>
      <c r="J11" s="135"/>
      <c r="K11" s="136"/>
      <c r="L11" s="135"/>
      <c r="M11" s="136"/>
      <c r="N11" s="135"/>
      <c r="O11" s="136"/>
      <c r="P11" s="135"/>
      <c r="Q11" s="127"/>
      <c r="R11" s="272">
        <v>0</v>
      </c>
      <c r="S11" s="273" t="s">
        <v>0</v>
      </c>
      <c r="T11" s="272">
        <v>0</v>
      </c>
      <c r="U11" s="272">
        <v>0</v>
      </c>
      <c r="V11" s="273" t="s">
        <v>0</v>
      </c>
      <c r="W11" s="272">
        <v>0</v>
      </c>
      <c r="X11" s="273" t="s">
        <v>0</v>
      </c>
      <c r="Y11" s="325">
        <f t="shared" si="0"/>
        <v>0</v>
      </c>
      <c r="Z11" s="273" t="s">
        <v>0</v>
      </c>
      <c r="AA11" s="174"/>
    </row>
    <row r="12" spans="1:27" ht="31.5" customHeight="1" thickBot="1" x14ac:dyDescent="0.3">
      <c r="A12" s="119"/>
      <c r="B12" s="303" t="s">
        <v>2</v>
      </c>
      <c r="C12" s="176">
        <f>SUM(C4:C8)</f>
        <v>33969.550000000003</v>
      </c>
      <c r="D12" s="177" t="s">
        <v>0</v>
      </c>
      <c r="E12" s="178">
        <f>SUM(E4:E11)</f>
        <v>81261</v>
      </c>
      <c r="F12" s="167" t="s">
        <v>0</v>
      </c>
      <c r="G12" s="168">
        <f>SUM(G4:G8)</f>
        <v>77260</v>
      </c>
      <c r="H12" s="167" t="s">
        <v>0</v>
      </c>
      <c r="I12" s="178">
        <f>SUM(I4:I11)</f>
        <v>82761</v>
      </c>
      <c r="J12" s="170" t="s">
        <v>0</v>
      </c>
      <c r="K12" s="179">
        <f>SUM(K4:K11)</f>
        <v>84074</v>
      </c>
      <c r="L12" s="170" t="s">
        <v>0</v>
      </c>
      <c r="M12" s="179">
        <f>SUM(M4:M11)</f>
        <v>94702</v>
      </c>
      <c r="N12" s="170" t="s">
        <v>0</v>
      </c>
      <c r="O12" s="179">
        <f>SUM(O4:O8)</f>
        <v>114558.5</v>
      </c>
      <c r="P12" s="170" t="s">
        <v>0</v>
      </c>
      <c r="Q12" s="180">
        <f>SUM(Q4:Q11)</f>
        <v>114986</v>
      </c>
      <c r="R12" s="180">
        <f>SUM(R4:R11)</f>
        <v>192672</v>
      </c>
      <c r="S12" s="181" t="s">
        <v>0</v>
      </c>
      <c r="T12" s="180">
        <f>SUM(T4:T11)</f>
        <v>192672</v>
      </c>
      <c r="U12" s="180">
        <f>SUM(U4:U11)</f>
        <v>202316</v>
      </c>
      <c r="V12" s="181" t="s">
        <v>0</v>
      </c>
      <c r="W12" s="180">
        <f>SUM(W4:W11)</f>
        <v>204185.26</v>
      </c>
      <c r="X12" s="181" t="s">
        <v>0</v>
      </c>
      <c r="Y12" s="322">
        <f>SUM(Y4:Y11)</f>
        <v>1869.26</v>
      </c>
      <c r="Z12" s="181" t="s">
        <v>0</v>
      </c>
      <c r="AA12" s="173"/>
    </row>
    <row r="13" spans="1:27" ht="63" customHeight="1" thickBot="1" x14ac:dyDescent="0.4">
      <c r="A13" s="119"/>
      <c r="B13" s="87"/>
      <c r="C13" s="39"/>
      <c r="D13" s="39"/>
      <c r="E13" s="40"/>
      <c r="F13" s="41"/>
      <c r="G13" s="41"/>
      <c r="H13" s="41"/>
      <c r="I13" s="42"/>
      <c r="J13" s="41"/>
      <c r="K13" s="19"/>
      <c r="L13" s="20"/>
      <c r="M13" s="19"/>
      <c r="N13" s="20"/>
      <c r="O13" s="28"/>
      <c r="P13" s="20"/>
      <c r="Q13" s="28"/>
    </row>
    <row r="14" spans="1:27" s="10" customFormat="1" ht="125.4" customHeight="1" thickBot="1" x14ac:dyDescent="0.3">
      <c r="A14" s="121"/>
      <c r="B14" s="304" t="s">
        <v>3</v>
      </c>
      <c r="C14" s="359" t="s">
        <v>6</v>
      </c>
      <c r="D14" s="360"/>
      <c r="E14" s="286" t="s">
        <v>27</v>
      </c>
      <c r="F14" s="287"/>
      <c r="G14" s="286" t="s">
        <v>7</v>
      </c>
      <c r="H14" s="288"/>
      <c r="I14" s="289" t="s">
        <v>28</v>
      </c>
      <c r="J14" s="305"/>
      <c r="K14" s="288" t="s">
        <v>23</v>
      </c>
      <c r="L14" s="306"/>
      <c r="M14" s="288" t="s">
        <v>26</v>
      </c>
      <c r="N14" s="306"/>
      <c r="O14" s="288" t="s">
        <v>32</v>
      </c>
      <c r="P14" s="306"/>
      <c r="Q14" s="307" t="s">
        <v>30</v>
      </c>
      <c r="R14" s="290" t="s">
        <v>86</v>
      </c>
      <c r="S14" s="308"/>
      <c r="T14" s="307" t="s">
        <v>87</v>
      </c>
      <c r="U14" s="291" t="s">
        <v>137</v>
      </c>
      <c r="V14" s="309"/>
      <c r="W14" s="290" t="s">
        <v>144</v>
      </c>
      <c r="X14" s="309"/>
      <c r="Y14" s="290" t="s">
        <v>138</v>
      </c>
      <c r="Z14" s="309"/>
      <c r="AA14" s="291" t="s">
        <v>38</v>
      </c>
    </row>
    <row r="15" spans="1:27" s="8" customFormat="1" ht="45.75" customHeight="1" x14ac:dyDescent="0.25">
      <c r="A15" s="122" t="s">
        <v>35</v>
      </c>
      <c r="B15" s="310" t="s">
        <v>55</v>
      </c>
      <c r="C15" s="61"/>
      <c r="D15" s="30"/>
      <c r="E15" s="23"/>
      <c r="F15" s="31"/>
      <c r="G15" s="62"/>
      <c r="H15" s="31"/>
      <c r="I15" s="62"/>
      <c r="J15" s="32"/>
      <c r="K15" s="46"/>
      <c r="L15" s="32"/>
      <c r="M15" s="46"/>
      <c r="N15" s="32"/>
      <c r="O15" s="46"/>
      <c r="P15" s="32"/>
      <c r="Q15" s="100"/>
      <c r="R15" s="272"/>
      <c r="S15" s="32"/>
      <c r="T15" s="200"/>
      <c r="U15" s="319"/>
      <c r="V15" s="205"/>
      <c r="W15" s="198"/>
      <c r="X15" s="205"/>
      <c r="Y15" s="328"/>
      <c r="Z15" s="205"/>
      <c r="AA15" s="104"/>
    </row>
    <row r="16" spans="1:27" s="17" customFormat="1" ht="58.8" customHeight="1" x14ac:dyDescent="0.25">
      <c r="A16" s="120" t="s">
        <v>60</v>
      </c>
      <c r="B16" s="311" t="s">
        <v>46</v>
      </c>
      <c r="C16" s="61">
        <v>9626.76</v>
      </c>
      <c r="D16" s="30" t="s">
        <v>0</v>
      </c>
      <c r="E16" s="23">
        <v>21648.38</v>
      </c>
      <c r="F16" s="31" t="s">
        <v>0</v>
      </c>
      <c r="G16" s="62">
        <v>11648.38</v>
      </c>
      <c r="H16" s="31" t="s">
        <v>0</v>
      </c>
      <c r="I16" s="62">
        <v>21648.38</v>
      </c>
      <c r="J16" s="32" t="s">
        <v>0</v>
      </c>
      <c r="K16" s="46">
        <v>25000</v>
      </c>
      <c r="L16" s="32" t="s">
        <v>0</v>
      </c>
      <c r="M16" s="46">
        <v>45000</v>
      </c>
      <c r="N16" s="32" t="s">
        <v>0</v>
      </c>
      <c r="O16" s="46">
        <v>45000</v>
      </c>
      <c r="P16" s="32" t="s">
        <v>0</v>
      </c>
      <c r="Q16" s="100">
        <v>45000</v>
      </c>
      <c r="R16" s="272">
        <v>12500</v>
      </c>
      <c r="S16" s="32" t="s">
        <v>0</v>
      </c>
      <c r="T16" s="200">
        <v>12500</v>
      </c>
      <c r="U16" s="319">
        <v>12624</v>
      </c>
      <c r="V16" s="205" t="s">
        <v>0</v>
      </c>
      <c r="W16" s="198">
        <v>11659.5</v>
      </c>
      <c r="X16" s="205" t="s">
        <v>0</v>
      </c>
      <c r="Y16" s="329">
        <f>W16-U16</f>
        <v>-964.5</v>
      </c>
      <c r="Z16" s="205" t="s">
        <v>0</v>
      </c>
      <c r="AA16" s="326" t="s">
        <v>150</v>
      </c>
    </row>
    <row r="17" spans="1:27" s="17" customFormat="1" ht="57.6" customHeight="1" x14ac:dyDescent="0.25">
      <c r="A17" s="120" t="s">
        <v>61</v>
      </c>
      <c r="B17" s="311" t="s">
        <v>139</v>
      </c>
      <c r="C17" s="61"/>
      <c r="D17" s="30"/>
      <c r="E17" s="23"/>
      <c r="F17" s="32"/>
      <c r="G17" s="62"/>
      <c r="H17" s="32"/>
      <c r="I17" s="62"/>
      <c r="J17" s="32"/>
      <c r="K17" s="46"/>
      <c r="L17" s="32"/>
      <c r="M17" s="46"/>
      <c r="N17" s="32"/>
      <c r="O17" s="46"/>
      <c r="P17" s="32"/>
      <c r="Q17" s="100"/>
      <c r="R17" s="272">
        <v>2500</v>
      </c>
      <c r="S17" s="32" t="s">
        <v>0</v>
      </c>
      <c r="T17" s="200">
        <v>2500</v>
      </c>
      <c r="U17" s="319">
        <v>800</v>
      </c>
      <c r="V17" s="205" t="s">
        <v>0</v>
      </c>
      <c r="W17" s="198">
        <v>753.37</v>
      </c>
      <c r="X17" s="205" t="s">
        <v>0</v>
      </c>
      <c r="Y17" s="329">
        <f t="shared" ref="Y17:Y23" si="1">W17-U17</f>
        <v>-46.629999999999995</v>
      </c>
      <c r="Z17" s="205" t="s">
        <v>0</v>
      </c>
      <c r="AA17" s="270" t="s">
        <v>141</v>
      </c>
    </row>
    <row r="18" spans="1:27" s="17" customFormat="1" ht="90" customHeight="1" x14ac:dyDescent="0.25">
      <c r="A18" s="120" t="s">
        <v>62</v>
      </c>
      <c r="B18" s="311" t="s">
        <v>47</v>
      </c>
      <c r="C18" s="61"/>
      <c r="D18" s="30"/>
      <c r="E18" s="23"/>
      <c r="F18" s="32"/>
      <c r="G18" s="62"/>
      <c r="H18" s="32"/>
      <c r="I18" s="62"/>
      <c r="J18" s="32"/>
      <c r="K18" s="46"/>
      <c r="L18" s="32"/>
      <c r="M18" s="46"/>
      <c r="N18" s="32"/>
      <c r="O18" s="46"/>
      <c r="P18" s="32"/>
      <c r="Q18" s="100"/>
      <c r="R18" s="272">
        <v>7200</v>
      </c>
      <c r="S18" s="32" t="s">
        <v>0</v>
      </c>
      <c r="T18" s="200">
        <v>7200</v>
      </c>
      <c r="U18" s="319">
        <v>8665</v>
      </c>
      <c r="V18" s="205" t="s">
        <v>0</v>
      </c>
      <c r="W18" s="198">
        <v>11553.85</v>
      </c>
      <c r="X18" s="205" t="s">
        <v>0</v>
      </c>
      <c r="Y18" s="329">
        <f t="shared" si="1"/>
        <v>2888.8500000000004</v>
      </c>
      <c r="Z18" s="205" t="s">
        <v>0</v>
      </c>
      <c r="AA18" s="326" t="s">
        <v>151</v>
      </c>
    </row>
    <row r="19" spans="1:27" s="17" customFormat="1" ht="63.6" customHeight="1" x14ac:dyDescent="0.25">
      <c r="A19" s="120" t="s">
        <v>63</v>
      </c>
      <c r="B19" s="311" t="s">
        <v>134</v>
      </c>
      <c r="C19" s="61"/>
      <c r="D19" s="30"/>
      <c r="E19" s="23"/>
      <c r="F19" s="32"/>
      <c r="G19" s="62"/>
      <c r="H19" s="32"/>
      <c r="I19" s="62"/>
      <c r="J19" s="32"/>
      <c r="K19" s="46"/>
      <c r="L19" s="32"/>
      <c r="M19" s="46"/>
      <c r="N19" s="32"/>
      <c r="O19" s="46"/>
      <c r="P19" s="32"/>
      <c r="Q19" s="100"/>
      <c r="R19" s="272"/>
      <c r="S19" s="32"/>
      <c r="T19" s="200"/>
      <c r="U19" s="319">
        <v>1835</v>
      </c>
      <c r="V19" s="205" t="s">
        <v>0</v>
      </c>
      <c r="W19" s="198">
        <v>1118.1500000000001</v>
      </c>
      <c r="X19" s="205" t="s">
        <v>0</v>
      </c>
      <c r="Y19" s="329">
        <f t="shared" si="1"/>
        <v>-716.84999999999991</v>
      </c>
      <c r="Z19" s="205" t="s">
        <v>0</v>
      </c>
      <c r="AA19" s="326" t="s">
        <v>159</v>
      </c>
    </row>
    <row r="20" spans="1:27" s="106" customFormat="1" ht="36.6" customHeight="1" x14ac:dyDescent="0.25">
      <c r="A20" s="120" t="s">
        <v>124</v>
      </c>
      <c r="B20" s="311" t="s">
        <v>112</v>
      </c>
      <c r="C20" s="61"/>
      <c r="D20" s="30"/>
      <c r="E20" s="23"/>
      <c r="F20" s="32"/>
      <c r="G20" s="23"/>
      <c r="H20" s="32"/>
      <c r="I20" s="23"/>
      <c r="J20" s="32"/>
      <c r="K20" s="33"/>
      <c r="L20" s="32"/>
      <c r="M20" s="33"/>
      <c r="N20" s="32"/>
      <c r="O20" s="33"/>
      <c r="P20" s="32"/>
      <c r="Q20" s="101"/>
      <c r="R20" s="272"/>
      <c r="S20" s="32"/>
      <c r="T20" s="200"/>
      <c r="U20" s="319">
        <v>86.22</v>
      </c>
      <c r="V20" s="205" t="s">
        <v>0</v>
      </c>
      <c r="W20" s="198">
        <v>86.22</v>
      </c>
      <c r="X20" s="205" t="s">
        <v>0</v>
      </c>
      <c r="Y20" s="329">
        <f t="shared" si="1"/>
        <v>0</v>
      </c>
      <c r="Z20" s="205" t="s">
        <v>0</v>
      </c>
      <c r="AA20" s="270" t="s">
        <v>140</v>
      </c>
    </row>
    <row r="21" spans="1:27" s="106" customFormat="1" ht="36.6" customHeight="1" x14ac:dyDescent="0.25">
      <c r="A21" s="120" t="s">
        <v>125</v>
      </c>
      <c r="B21" s="311" t="s">
        <v>113</v>
      </c>
      <c r="C21" s="61"/>
      <c r="D21" s="30"/>
      <c r="E21" s="23"/>
      <c r="F21" s="32"/>
      <c r="G21" s="23"/>
      <c r="H21" s="32"/>
      <c r="I21" s="23"/>
      <c r="J21" s="32"/>
      <c r="K21" s="33"/>
      <c r="L21" s="32"/>
      <c r="M21" s="33"/>
      <c r="N21" s="32"/>
      <c r="O21" s="33"/>
      <c r="P21" s="32"/>
      <c r="Q21" s="101"/>
      <c r="R21" s="272"/>
      <c r="S21" s="32"/>
      <c r="T21" s="200"/>
      <c r="U21" s="319">
        <v>0</v>
      </c>
      <c r="V21" s="205" t="s">
        <v>0</v>
      </c>
      <c r="W21" s="198">
        <v>120.5</v>
      </c>
      <c r="X21" s="205" t="s">
        <v>0</v>
      </c>
      <c r="Y21" s="329">
        <f t="shared" si="1"/>
        <v>120.5</v>
      </c>
      <c r="Z21" s="205" t="s">
        <v>0</v>
      </c>
      <c r="AA21" s="326" t="s">
        <v>152</v>
      </c>
    </row>
    <row r="22" spans="1:27" s="8" customFormat="1" ht="53.25" customHeight="1" x14ac:dyDescent="0.25">
      <c r="A22" s="122" t="s">
        <v>36</v>
      </c>
      <c r="B22" s="310" t="s">
        <v>37</v>
      </c>
      <c r="C22" s="61"/>
      <c r="D22" s="30"/>
      <c r="E22" s="23"/>
      <c r="F22" s="32"/>
      <c r="G22" s="23"/>
      <c r="H22" s="32"/>
      <c r="I22" s="23"/>
      <c r="J22" s="32"/>
      <c r="K22" s="33"/>
      <c r="L22" s="32"/>
      <c r="M22" s="33"/>
      <c r="N22" s="32"/>
      <c r="O22" s="33"/>
      <c r="P22" s="32"/>
      <c r="Q22" s="101"/>
      <c r="R22" s="272"/>
      <c r="S22" s="32"/>
      <c r="T22" s="200"/>
      <c r="U22" s="205"/>
      <c r="V22" s="205"/>
      <c r="W22" s="198"/>
      <c r="X22" s="205"/>
      <c r="Y22" s="329"/>
      <c r="Z22" s="205"/>
      <c r="AA22" s="96"/>
    </row>
    <row r="23" spans="1:27" s="17" customFormat="1" ht="94.5" customHeight="1" x14ac:dyDescent="0.25">
      <c r="A23" s="268" t="s">
        <v>64</v>
      </c>
      <c r="B23" s="311" t="s">
        <v>103</v>
      </c>
      <c r="C23" s="61"/>
      <c r="D23" s="30"/>
      <c r="E23" s="23"/>
      <c r="F23" s="32"/>
      <c r="G23" s="23"/>
      <c r="H23" s="32"/>
      <c r="I23" s="23"/>
      <c r="J23" s="32"/>
      <c r="K23" s="33"/>
      <c r="L23" s="32"/>
      <c r="M23" s="33"/>
      <c r="N23" s="32"/>
      <c r="O23" s="33"/>
      <c r="P23" s="32"/>
      <c r="Q23" s="101"/>
      <c r="R23" s="272">
        <v>75000</v>
      </c>
      <c r="S23" s="32" t="s">
        <v>0</v>
      </c>
      <c r="T23" s="200">
        <f>59500*1.21</f>
        <v>71995</v>
      </c>
      <c r="U23" s="319">
        <v>90000</v>
      </c>
      <c r="V23" s="205" t="s">
        <v>0</v>
      </c>
      <c r="W23" s="198">
        <v>100653.63</v>
      </c>
      <c r="X23" s="205" t="s">
        <v>0</v>
      </c>
      <c r="Y23" s="329">
        <f t="shared" si="1"/>
        <v>10653.630000000005</v>
      </c>
      <c r="Z23" s="205" t="s">
        <v>0</v>
      </c>
      <c r="AA23" s="326" t="s">
        <v>153</v>
      </c>
    </row>
    <row r="24" spans="1:27" s="196" customFormat="1" ht="42.75" customHeight="1" x14ac:dyDescent="0.25">
      <c r="A24" s="120" t="s">
        <v>50</v>
      </c>
      <c r="B24" s="312" t="s">
        <v>117</v>
      </c>
      <c r="C24" s="29">
        <v>0</v>
      </c>
      <c r="D24" s="63" t="s">
        <v>0</v>
      </c>
      <c r="E24" s="64">
        <v>15000</v>
      </c>
      <c r="F24" s="32" t="s">
        <v>0</v>
      </c>
      <c r="G24" s="65">
        <v>15000</v>
      </c>
      <c r="H24" s="32" t="s">
        <v>0</v>
      </c>
      <c r="I24" s="64">
        <v>1000</v>
      </c>
      <c r="J24" s="32" t="s">
        <v>0</v>
      </c>
      <c r="K24" s="33">
        <v>16500</v>
      </c>
      <c r="L24" s="32" t="s">
        <v>0</v>
      </c>
      <c r="M24" s="33">
        <v>20000</v>
      </c>
      <c r="N24" s="32" t="s">
        <v>0</v>
      </c>
      <c r="O24" s="33">
        <v>20000</v>
      </c>
      <c r="P24" s="32" t="s">
        <v>0</v>
      </c>
      <c r="Q24" s="101">
        <v>0</v>
      </c>
      <c r="R24" s="272">
        <v>30000</v>
      </c>
      <c r="S24" s="32" t="s">
        <v>0</v>
      </c>
      <c r="T24" s="200">
        <v>30000</v>
      </c>
      <c r="U24" s="319">
        <v>50000</v>
      </c>
      <c r="V24" s="205" t="s">
        <v>0</v>
      </c>
      <c r="W24" s="357">
        <v>58676.54</v>
      </c>
      <c r="X24" s="205" t="s">
        <v>0</v>
      </c>
      <c r="Y24" s="356">
        <f>W24- (U24+U25)</f>
        <v>-1323.4599999999991</v>
      </c>
      <c r="Z24" s="205" t="s">
        <v>0</v>
      </c>
      <c r="AA24" s="358" t="s">
        <v>142</v>
      </c>
    </row>
    <row r="25" spans="1:27" s="196" customFormat="1" ht="42.75" customHeight="1" x14ac:dyDescent="0.25">
      <c r="A25" s="120" t="s">
        <v>131</v>
      </c>
      <c r="B25" s="312" t="s">
        <v>132</v>
      </c>
      <c r="C25" s="29"/>
      <c r="D25" s="63"/>
      <c r="E25" s="265"/>
      <c r="F25" s="32"/>
      <c r="G25" s="265"/>
      <c r="H25" s="32"/>
      <c r="I25" s="265"/>
      <c r="J25" s="32"/>
      <c r="K25" s="33"/>
      <c r="L25" s="32"/>
      <c r="M25" s="33"/>
      <c r="N25" s="32"/>
      <c r="O25" s="33"/>
      <c r="P25" s="32"/>
      <c r="Q25" s="101"/>
      <c r="R25" s="272"/>
      <c r="S25" s="32"/>
      <c r="T25" s="200"/>
      <c r="U25" s="319">
        <v>10000</v>
      </c>
      <c r="V25" s="205" t="s">
        <v>0</v>
      </c>
      <c r="W25" s="357"/>
      <c r="X25" s="205" t="s">
        <v>0</v>
      </c>
      <c r="Y25" s="356"/>
      <c r="Z25" s="205" t="s">
        <v>0</v>
      </c>
      <c r="AA25" s="358"/>
    </row>
    <row r="26" spans="1:27" s="17" customFormat="1" ht="55.95" customHeight="1" x14ac:dyDescent="0.25">
      <c r="A26" s="122" t="s">
        <v>39</v>
      </c>
      <c r="B26" s="310" t="s">
        <v>49</v>
      </c>
      <c r="C26" s="61"/>
      <c r="D26" s="30"/>
      <c r="E26" s="23"/>
      <c r="F26" s="32"/>
      <c r="G26" s="23"/>
      <c r="H26" s="32"/>
      <c r="I26" s="23"/>
      <c r="J26" s="32"/>
      <c r="K26" s="33"/>
      <c r="L26" s="32"/>
      <c r="M26" s="33"/>
      <c r="N26" s="32"/>
      <c r="O26" s="33"/>
      <c r="P26" s="32"/>
      <c r="Q26" s="101"/>
      <c r="R26" s="272"/>
      <c r="S26" s="32"/>
      <c r="T26" s="200"/>
      <c r="U26" s="205"/>
      <c r="V26" s="205"/>
      <c r="W26" s="198"/>
      <c r="X26" s="205"/>
      <c r="Y26" s="329"/>
      <c r="Z26" s="205"/>
      <c r="AA26" s="123"/>
    </row>
    <row r="27" spans="1:27" s="17" customFormat="1" ht="33.75" customHeight="1" x14ac:dyDescent="0.25">
      <c r="A27" s="120" t="s">
        <v>51</v>
      </c>
      <c r="B27" s="311" t="s">
        <v>48</v>
      </c>
      <c r="C27" s="61"/>
      <c r="D27" s="30"/>
      <c r="E27" s="23"/>
      <c r="F27" s="32"/>
      <c r="G27" s="23"/>
      <c r="H27" s="32"/>
      <c r="I27" s="23"/>
      <c r="J27" s="32"/>
      <c r="K27" s="33"/>
      <c r="L27" s="32"/>
      <c r="M27" s="33"/>
      <c r="N27" s="32"/>
      <c r="O27" s="33"/>
      <c r="P27" s="32"/>
      <c r="Q27" s="101"/>
      <c r="R27" s="272">
        <v>2000</v>
      </c>
      <c r="S27" s="32" t="s">
        <v>0</v>
      </c>
      <c r="T27" s="200">
        <v>2000</v>
      </c>
      <c r="U27" s="319">
        <v>3000</v>
      </c>
      <c r="V27" s="205" t="s">
        <v>0</v>
      </c>
      <c r="W27" s="198">
        <v>4733.0600000000004</v>
      </c>
      <c r="X27" s="205" t="s">
        <v>0</v>
      </c>
      <c r="Y27" s="329">
        <f>W27-U27</f>
        <v>1733.0600000000004</v>
      </c>
      <c r="Z27" s="205" t="s">
        <v>0</v>
      </c>
      <c r="AA27" s="326" t="s">
        <v>154</v>
      </c>
    </row>
    <row r="28" spans="1:27" s="197" customFormat="1" ht="42" customHeight="1" x14ac:dyDescent="0.25">
      <c r="A28" s="120" t="s">
        <v>118</v>
      </c>
      <c r="B28" s="311" t="s">
        <v>102</v>
      </c>
      <c r="C28" s="61"/>
      <c r="D28" s="30"/>
      <c r="E28" s="23"/>
      <c r="F28" s="32"/>
      <c r="G28" s="23"/>
      <c r="H28" s="32"/>
      <c r="I28" s="23"/>
      <c r="J28" s="32"/>
      <c r="K28" s="33"/>
      <c r="L28" s="32"/>
      <c r="M28" s="33"/>
      <c r="N28" s="32"/>
      <c r="O28" s="33"/>
      <c r="P28" s="32"/>
      <c r="Q28" s="101"/>
      <c r="R28" s="272">
        <v>5000</v>
      </c>
      <c r="S28" s="32" t="s">
        <v>0</v>
      </c>
      <c r="T28" s="200">
        <v>0</v>
      </c>
      <c r="U28" s="319">
        <v>1450</v>
      </c>
      <c r="V28" s="205" t="s">
        <v>0</v>
      </c>
      <c r="W28" s="198">
        <v>1895.68</v>
      </c>
      <c r="X28" s="205" t="s">
        <v>0</v>
      </c>
      <c r="Y28" s="329">
        <f t="shared" ref="Y28:Y30" si="2">W28-U28</f>
        <v>445.68000000000006</v>
      </c>
      <c r="Z28" s="205" t="s">
        <v>0</v>
      </c>
      <c r="AA28" s="270"/>
    </row>
    <row r="29" spans="1:27" s="197" customFormat="1" ht="42" customHeight="1" x14ac:dyDescent="0.25">
      <c r="A29" s="120" t="s">
        <v>95</v>
      </c>
      <c r="B29" s="311" t="s">
        <v>157</v>
      </c>
      <c r="C29" s="61"/>
      <c r="D29" s="30"/>
      <c r="E29" s="23"/>
      <c r="F29" s="32"/>
      <c r="G29" s="23"/>
      <c r="H29" s="32"/>
      <c r="I29" s="23"/>
      <c r="J29" s="32"/>
      <c r="K29" s="33"/>
      <c r="L29" s="32"/>
      <c r="M29" s="33"/>
      <c r="N29" s="32"/>
      <c r="O29" s="33"/>
      <c r="P29" s="32"/>
      <c r="Q29" s="101"/>
      <c r="R29" s="272"/>
      <c r="S29" s="269"/>
      <c r="T29" s="200"/>
      <c r="U29" s="319">
        <v>200</v>
      </c>
      <c r="V29" s="205" t="s">
        <v>0</v>
      </c>
      <c r="W29" s="198">
        <v>490.37</v>
      </c>
      <c r="X29" s="205" t="s">
        <v>0</v>
      </c>
      <c r="Y29" s="329">
        <f t="shared" si="2"/>
        <v>290.37</v>
      </c>
      <c r="Z29" s="205" t="s">
        <v>0</v>
      </c>
      <c r="AA29" s="326"/>
    </row>
    <row r="30" spans="1:27" s="197" customFormat="1" ht="42" customHeight="1" x14ac:dyDescent="0.25">
      <c r="A30" s="120" t="s">
        <v>146</v>
      </c>
      <c r="B30" s="311" t="s">
        <v>147</v>
      </c>
      <c r="C30" s="61"/>
      <c r="D30" s="30"/>
      <c r="E30" s="23"/>
      <c r="F30" s="32"/>
      <c r="G30" s="23"/>
      <c r="H30" s="32"/>
      <c r="I30" s="23"/>
      <c r="J30" s="32"/>
      <c r="K30" s="33"/>
      <c r="L30" s="32"/>
      <c r="M30" s="33"/>
      <c r="N30" s="32"/>
      <c r="O30" s="33"/>
      <c r="P30" s="32"/>
      <c r="Q30" s="101"/>
      <c r="R30" s="323"/>
      <c r="S30" s="269"/>
      <c r="T30" s="200"/>
      <c r="U30" s="319">
        <v>0</v>
      </c>
      <c r="V30" s="205" t="s">
        <v>0</v>
      </c>
      <c r="W30" s="198">
        <v>221.32</v>
      </c>
      <c r="X30" s="205" t="s">
        <v>0</v>
      </c>
      <c r="Y30" s="329">
        <f t="shared" si="2"/>
        <v>221.32</v>
      </c>
      <c r="Z30" s="205" t="s">
        <v>0</v>
      </c>
      <c r="AA30" s="324" t="s">
        <v>155</v>
      </c>
    </row>
    <row r="31" spans="1:27" s="17" customFormat="1" ht="49.5" customHeight="1" x14ac:dyDescent="0.25">
      <c r="A31" s="122" t="s">
        <v>41</v>
      </c>
      <c r="B31" s="310" t="s">
        <v>52</v>
      </c>
      <c r="C31" s="29"/>
      <c r="D31" s="63"/>
      <c r="E31" s="64"/>
      <c r="F31" s="32"/>
      <c r="G31" s="65"/>
      <c r="H31" s="32"/>
      <c r="I31" s="64"/>
      <c r="J31" s="32"/>
      <c r="K31" s="33"/>
      <c r="L31" s="32"/>
      <c r="M31" s="33"/>
      <c r="N31" s="32"/>
      <c r="O31" s="33"/>
      <c r="P31" s="32"/>
      <c r="Q31" s="101"/>
      <c r="R31" s="272"/>
      <c r="S31" s="192"/>
      <c r="T31" s="200"/>
      <c r="U31" s="205"/>
      <c r="V31" s="205"/>
      <c r="W31" s="198"/>
      <c r="X31" s="205"/>
      <c r="Y31" s="329"/>
      <c r="Z31" s="205"/>
      <c r="AA31" s="96"/>
    </row>
    <row r="32" spans="1:27" s="8" customFormat="1" ht="67.8" customHeight="1" x14ac:dyDescent="0.25">
      <c r="A32" s="120" t="s">
        <v>65</v>
      </c>
      <c r="B32" s="311" t="s">
        <v>40</v>
      </c>
      <c r="C32" s="29"/>
      <c r="D32" s="63"/>
      <c r="E32" s="78"/>
      <c r="F32" s="32"/>
      <c r="G32" s="65"/>
      <c r="H32" s="32"/>
      <c r="I32" s="78"/>
      <c r="J32" s="32"/>
      <c r="K32" s="33"/>
      <c r="L32" s="32"/>
      <c r="M32" s="33"/>
      <c r="N32" s="32"/>
      <c r="O32" s="33"/>
      <c r="P32" s="32"/>
      <c r="Q32" s="101"/>
      <c r="R32" s="272">
        <v>5000</v>
      </c>
      <c r="S32" s="32" t="s">
        <v>0</v>
      </c>
      <c r="T32" s="200">
        <v>5000</v>
      </c>
      <c r="U32" s="319">
        <v>1000</v>
      </c>
      <c r="V32" s="205" t="s">
        <v>0</v>
      </c>
      <c r="W32" s="198">
        <v>2596.86</v>
      </c>
      <c r="X32" s="205" t="s">
        <v>0</v>
      </c>
      <c r="Y32" s="329">
        <f>W32-U32</f>
        <v>1596.8600000000001</v>
      </c>
      <c r="Z32" s="205" t="s">
        <v>0</v>
      </c>
      <c r="AA32" s="326" t="s">
        <v>158</v>
      </c>
    </row>
    <row r="33" spans="1:27" s="17" customFormat="1" ht="54" customHeight="1" x14ac:dyDescent="0.25">
      <c r="A33" s="122" t="s">
        <v>43</v>
      </c>
      <c r="B33" s="310" t="s">
        <v>42</v>
      </c>
      <c r="C33" s="61">
        <v>1794.56</v>
      </c>
      <c r="D33" s="30" t="s">
        <v>0</v>
      </c>
      <c r="E33" s="62">
        <v>4000</v>
      </c>
      <c r="F33" s="31" t="s">
        <v>0</v>
      </c>
      <c r="G33" s="62">
        <v>4000</v>
      </c>
      <c r="H33" s="31" t="s">
        <v>0</v>
      </c>
      <c r="I33" s="62">
        <v>5500</v>
      </c>
      <c r="J33" s="32" t="s">
        <v>0</v>
      </c>
      <c r="K33" s="46">
        <v>4000</v>
      </c>
      <c r="L33" s="31" t="s">
        <v>0</v>
      </c>
      <c r="M33" s="46">
        <v>10000</v>
      </c>
      <c r="N33" s="31" t="s">
        <v>0</v>
      </c>
      <c r="O33" s="46">
        <v>10000</v>
      </c>
      <c r="P33" s="32" t="s">
        <v>0</v>
      </c>
      <c r="Q33" s="100">
        <v>15000</v>
      </c>
      <c r="R33" s="272"/>
      <c r="S33" s="32"/>
      <c r="T33" s="200"/>
      <c r="U33" s="205"/>
      <c r="V33" s="205"/>
      <c r="W33" s="198"/>
      <c r="X33" s="205"/>
      <c r="Y33" s="329"/>
      <c r="Z33" s="205"/>
      <c r="AA33" s="96"/>
    </row>
    <row r="34" spans="1:27" s="8" customFormat="1" ht="39" customHeight="1" x14ac:dyDescent="0.25">
      <c r="A34" s="120" t="s">
        <v>53</v>
      </c>
      <c r="B34" s="311" t="s">
        <v>56</v>
      </c>
      <c r="C34" s="61"/>
      <c r="D34" s="30"/>
      <c r="E34" s="62"/>
      <c r="F34" s="31"/>
      <c r="G34" s="62"/>
      <c r="H34" s="31"/>
      <c r="I34" s="62"/>
      <c r="J34" s="32"/>
      <c r="K34" s="46"/>
      <c r="L34" s="31"/>
      <c r="M34" s="46"/>
      <c r="N34" s="31"/>
      <c r="O34" s="46"/>
      <c r="P34" s="32"/>
      <c r="Q34" s="100"/>
      <c r="R34" s="272">
        <v>7000</v>
      </c>
      <c r="S34" s="26" t="s">
        <v>0</v>
      </c>
      <c r="T34" s="200">
        <v>7000</v>
      </c>
      <c r="U34" s="319">
        <v>3500</v>
      </c>
      <c r="V34" s="206" t="s">
        <v>0</v>
      </c>
      <c r="W34" s="198">
        <v>3051.57</v>
      </c>
      <c r="X34" s="206" t="s">
        <v>0</v>
      </c>
      <c r="Y34" s="329">
        <f>W34-U34</f>
        <v>-448.42999999999984</v>
      </c>
      <c r="Z34" s="206" t="s">
        <v>0</v>
      </c>
      <c r="AA34" s="270"/>
    </row>
    <row r="35" spans="1:27" s="17" customFormat="1" ht="114" customHeight="1" x14ac:dyDescent="0.25">
      <c r="A35" s="120" t="s">
        <v>54</v>
      </c>
      <c r="B35" s="311" t="s">
        <v>96</v>
      </c>
      <c r="C35" s="61"/>
      <c r="D35" s="30"/>
      <c r="E35" s="62"/>
      <c r="F35" s="31"/>
      <c r="G35" s="62"/>
      <c r="H35" s="31"/>
      <c r="I35" s="62"/>
      <c r="J35" s="32"/>
      <c r="K35" s="46"/>
      <c r="L35" s="31"/>
      <c r="M35" s="46"/>
      <c r="N35" s="31"/>
      <c r="O35" s="46"/>
      <c r="P35" s="32"/>
      <c r="Q35" s="100"/>
      <c r="R35" s="272">
        <v>30000</v>
      </c>
      <c r="S35" s="26" t="s">
        <v>0</v>
      </c>
      <c r="T35" s="200">
        <v>30000</v>
      </c>
      <c r="U35" s="319">
        <v>15000</v>
      </c>
      <c r="V35" s="206" t="s">
        <v>0</v>
      </c>
      <c r="W35" s="198">
        <v>10831.37</v>
      </c>
      <c r="X35" s="206" t="s">
        <v>0</v>
      </c>
      <c r="Y35" s="329">
        <f>W35-U35</f>
        <v>-4168.6299999999992</v>
      </c>
      <c r="Z35" s="206" t="s">
        <v>0</v>
      </c>
      <c r="AA35" s="270"/>
    </row>
    <row r="36" spans="1:27" s="17" customFormat="1" ht="57.75" customHeight="1" x14ac:dyDescent="0.25">
      <c r="A36" s="122" t="s">
        <v>77</v>
      </c>
      <c r="B36" s="313" t="s">
        <v>59</v>
      </c>
      <c r="C36" s="66"/>
      <c r="D36" s="22"/>
      <c r="E36" s="44"/>
      <c r="F36" s="24"/>
      <c r="G36" s="25"/>
      <c r="H36" s="24"/>
      <c r="I36" s="44"/>
      <c r="J36" s="24"/>
      <c r="K36" s="44"/>
      <c r="L36" s="24"/>
      <c r="M36" s="44"/>
      <c r="N36" s="24"/>
      <c r="O36" s="44"/>
      <c r="P36" s="26"/>
      <c r="Q36" s="101"/>
      <c r="R36" s="272"/>
      <c r="S36" s="26"/>
      <c r="T36" s="200"/>
      <c r="U36" s="206"/>
      <c r="V36" s="206"/>
      <c r="W36" s="198"/>
      <c r="X36" s="206"/>
      <c r="Y36" s="329"/>
      <c r="Z36" s="206"/>
      <c r="AA36" s="95"/>
    </row>
    <row r="37" spans="1:27" ht="42" customHeight="1" x14ac:dyDescent="0.25">
      <c r="A37" s="119" t="s">
        <v>78</v>
      </c>
      <c r="B37" s="314" t="s">
        <v>24</v>
      </c>
      <c r="C37" s="21">
        <v>12100</v>
      </c>
      <c r="D37" s="107" t="s">
        <v>0</v>
      </c>
      <c r="E37" s="44">
        <v>12100</v>
      </c>
      <c r="F37" s="108" t="s">
        <v>0</v>
      </c>
      <c r="G37" s="25">
        <v>12500</v>
      </c>
      <c r="H37" s="108" t="s">
        <v>0</v>
      </c>
      <c r="I37" s="44">
        <v>12100</v>
      </c>
      <c r="J37" s="108" t="s">
        <v>0</v>
      </c>
      <c r="K37" s="44">
        <v>12100</v>
      </c>
      <c r="L37" s="108" t="s">
        <v>0</v>
      </c>
      <c r="M37" s="44">
        <v>12100</v>
      </c>
      <c r="N37" s="108" t="s">
        <v>0</v>
      </c>
      <c r="O37" s="44">
        <v>12100</v>
      </c>
      <c r="P37" s="67" t="s">
        <v>0</v>
      </c>
      <c r="Q37" s="101">
        <v>12100</v>
      </c>
      <c r="R37" s="272">
        <v>12500</v>
      </c>
      <c r="S37" s="26" t="s">
        <v>0</v>
      </c>
      <c r="T37" s="200">
        <v>12500</v>
      </c>
      <c r="U37" s="319">
        <v>12500</v>
      </c>
      <c r="V37" s="206" t="s">
        <v>0</v>
      </c>
      <c r="W37" s="198">
        <v>12422.57</v>
      </c>
      <c r="X37" s="206" t="s">
        <v>0</v>
      </c>
      <c r="Y37" s="329">
        <f>W37-U37</f>
        <v>-77.430000000000291</v>
      </c>
      <c r="Z37" s="206" t="s">
        <v>0</v>
      </c>
      <c r="AA37" s="93"/>
    </row>
    <row r="38" spans="1:27" s="106" customFormat="1" ht="50.25" customHeight="1" x14ac:dyDescent="0.25">
      <c r="A38" s="120" t="s">
        <v>119</v>
      </c>
      <c r="B38" s="311" t="s">
        <v>127</v>
      </c>
      <c r="C38" s="61"/>
      <c r="D38" s="109"/>
      <c r="E38" s="44"/>
      <c r="F38" s="110"/>
      <c r="G38" s="25"/>
      <c r="H38" s="110"/>
      <c r="I38" s="44"/>
      <c r="J38" s="110"/>
      <c r="K38" s="44"/>
      <c r="L38" s="110"/>
      <c r="M38" s="44"/>
      <c r="N38" s="110"/>
      <c r="O38" s="44"/>
      <c r="P38" s="89"/>
      <c r="Q38" s="101"/>
      <c r="R38" s="272">
        <v>500</v>
      </c>
      <c r="S38" s="32" t="s">
        <v>0</v>
      </c>
      <c r="T38" s="200">
        <v>500</v>
      </c>
      <c r="U38" s="319">
        <v>605</v>
      </c>
      <c r="V38" s="205" t="s">
        <v>0</v>
      </c>
      <c r="W38" s="198">
        <v>592.4</v>
      </c>
      <c r="X38" s="205" t="s">
        <v>0</v>
      </c>
      <c r="Y38" s="329">
        <f>W38-U38</f>
        <v>-12.600000000000023</v>
      </c>
      <c r="Z38" s="205" t="s">
        <v>0</v>
      </c>
      <c r="AA38" s="270"/>
    </row>
    <row r="39" spans="1:27" s="106" customFormat="1" ht="50.25" customHeight="1" x14ac:dyDescent="0.25">
      <c r="A39" s="120" t="s">
        <v>126</v>
      </c>
      <c r="B39" s="311" t="s">
        <v>128</v>
      </c>
      <c r="C39" s="61"/>
      <c r="D39" s="109"/>
      <c r="E39" s="44"/>
      <c r="F39" s="110"/>
      <c r="G39" s="25"/>
      <c r="H39" s="110"/>
      <c r="I39" s="44"/>
      <c r="J39" s="110"/>
      <c r="K39" s="44"/>
      <c r="L39" s="110"/>
      <c r="M39" s="44"/>
      <c r="N39" s="110"/>
      <c r="O39" s="44"/>
      <c r="P39" s="89"/>
      <c r="Q39" s="101"/>
      <c r="R39" s="272"/>
      <c r="S39" s="32"/>
      <c r="T39" s="200"/>
      <c r="U39" s="319">
        <v>190</v>
      </c>
      <c r="V39" s="205" t="s">
        <v>0</v>
      </c>
      <c r="W39" s="198">
        <v>190</v>
      </c>
      <c r="X39" s="205" t="s">
        <v>0</v>
      </c>
      <c r="Y39" s="330">
        <f>W39-U39</f>
        <v>0</v>
      </c>
      <c r="Z39" s="205" t="s">
        <v>0</v>
      </c>
      <c r="AA39" s="104"/>
    </row>
    <row r="40" spans="1:27" s="106" customFormat="1" ht="53.25" customHeight="1" x14ac:dyDescent="0.25">
      <c r="A40" s="122" t="s">
        <v>44</v>
      </c>
      <c r="B40" s="310" t="s">
        <v>57</v>
      </c>
      <c r="C40" s="29"/>
      <c r="D40" s="60"/>
      <c r="E40" s="44"/>
      <c r="F40" s="31"/>
      <c r="G40" s="45"/>
      <c r="H40" s="31"/>
      <c r="I40" s="44"/>
      <c r="J40" s="31"/>
      <c r="K40" s="44"/>
      <c r="L40" s="31"/>
      <c r="M40" s="44"/>
      <c r="N40" s="31"/>
      <c r="O40" s="44"/>
      <c r="P40" s="32"/>
      <c r="Q40" s="101"/>
      <c r="R40" s="272"/>
      <c r="S40" s="32"/>
      <c r="T40" s="200"/>
      <c r="U40" s="205"/>
      <c r="V40" s="205"/>
      <c r="W40" s="198"/>
      <c r="X40" s="205"/>
      <c r="Y40" s="329"/>
      <c r="Z40" s="205"/>
      <c r="AA40" s="105" t="s">
        <v>68</v>
      </c>
    </row>
    <row r="41" spans="1:27" s="106" customFormat="1" ht="44.25" customHeight="1" x14ac:dyDescent="0.25">
      <c r="A41" s="120" t="s">
        <v>66</v>
      </c>
      <c r="B41" s="311" t="s">
        <v>58</v>
      </c>
      <c r="C41" s="21">
        <v>441.26</v>
      </c>
      <c r="D41" s="107" t="s">
        <v>0</v>
      </c>
      <c r="E41" s="44">
        <v>400</v>
      </c>
      <c r="F41" s="108" t="s">
        <v>0</v>
      </c>
      <c r="G41" s="25">
        <v>400</v>
      </c>
      <c r="H41" s="108" t="s">
        <v>0</v>
      </c>
      <c r="I41" s="44">
        <v>400</v>
      </c>
      <c r="J41" s="108" t="s">
        <v>0</v>
      </c>
      <c r="K41" s="33">
        <v>2000</v>
      </c>
      <c r="L41" s="108" t="s">
        <v>0</v>
      </c>
      <c r="M41" s="33">
        <v>2500</v>
      </c>
      <c r="N41" s="108" t="s">
        <v>0</v>
      </c>
      <c r="O41" s="33">
        <v>0</v>
      </c>
      <c r="P41" s="67" t="s">
        <v>0</v>
      </c>
      <c r="Q41" s="101">
        <v>0</v>
      </c>
      <c r="R41" s="272">
        <v>5000</v>
      </c>
      <c r="S41" s="26" t="s">
        <v>0</v>
      </c>
      <c r="T41" s="200">
        <v>5000</v>
      </c>
      <c r="U41" s="319">
        <v>0</v>
      </c>
      <c r="V41" s="206" t="s">
        <v>0</v>
      </c>
      <c r="W41" s="198">
        <v>0</v>
      </c>
      <c r="X41" s="206" t="s">
        <v>0</v>
      </c>
      <c r="Y41" s="330">
        <f>W41-U41</f>
        <v>0</v>
      </c>
      <c r="Z41" s="206" t="s">
        <v>0</v>
      </c>
      <c r="AA41" s="93"/>
    </row>
    <row r="42" spans="1:27" s="94" customFormat="1" ht="62.25" customHeight="1" x14ac:dyDescent="0.25">
      <c r="A42" s="119" t="s">
        <v>67</v>
      </c>
      <c r="B42" s="311" t="s">
        <v>73</v>
      </c>
      <c r="C42" s="61">
        <v>1790.8</v>
      </c>
      <c r="D42" s="109" t="s">
        <v>0</v>
      </c>
      <c r="E42" s="78">
        <v>500</v>
      </c>
      <c r="F42" s="110" t="s">
        <v>0</v>
      </c>
      <c r="G42" s="65">
        <v>500</v>
      </c>
      <c r="H42" s="110" t="s">
        <v>0</v>
      </c>
      <c r="I42" s="78">
        <v>0</v>
      </c>
      <c r="J42" s="110" t="s">
        <v>0</v>
      </c>
      <c r="K42" s="78">
        <v>500</v>
      </c>
      <c r="L42" s="110" t="s">
        <v>0</v>
      </c>
      <c r="M42" s="78">
        <v>500</v>
      </c>
      <c r="N42" s="110" t="s">
        <v>0</v>
      </c>
      <c r="O42" s="78">
        <v>500</v>
      </c>
      <c r="P42" s="89" t="s">
        <v>0</v>
      </c>
      <c r="Q42" s="101">
        <v>500</v>
      </c>
      <c r="R42" s="272">
        <v>1500</v>
      </c>
      <c r="S42" s="32" t="s">
        <v>0</v>
      </c>
      <c r="T42" s="200">
        <v>1500</v>
      </c>
      <c r="U42" s="319">
        <v>1500</v>
      </c>
      <c r="V42" s="205" t="s">
        <v>0</v>
      </c>
      <c r="W42" s="198">
        <v>20.21</v>
      </c>
      <c r="X42" s="205" t="s">
        <v>0</v>
      </c>
      <c r="Y42" s="329">
        <f>W42-U42</f>
        <v>-1479.79</v>
      </c>
      <c r="Z42" s="205" t="s">
        <v>0</v>
      </c>
      <c r="AA42" s="326" t="s">
        <v>156</v>
      </c>
    </row>
    <row r="43" spans="1:27" s="106" customFormat="1" ht="53.25" customHeight="1" x14ac:dyDescent="0.25">
      <c r="A43" s="122" t="s">
        <v>104</v>
      </c>
      <c r="B43" s="310" t="s">
        <v>106</v>
      </c>
      <c r="C43" s="29"/>
      <c r="D43" s="60"/>
      <c r="E43" s="44"/>
      <c r="F43" s="31"/>
      <c r="G43" s="45"/>
      <c r="H43" s="31"/>
      <c r="I43" s="44"/>
      <c r="J43" s="31"/>
      <c r="K43" s="44"/>
      <c r="L43" s="31"/>
      <c r="M43" s="44"/>
      <c r="N43" s="31"/>
      <c r="O43" s="44"/>
      <c r="P43" s="32"/>
      <c r="Q43" s="101"/>
      <c r="R43" s="272"/>
      <c r="S43" s="32"/>
      <c r="T43" s="200"/>
      <c r="U43" s="205"/>
      <c r="V43" s="205"/>
      <c r="W43" s="198"/>
      <c r="X43" s="205"/>
      <c r="Y43" s="329"/>
      <c r="Z43" s="205"/>
      <c r="AA43" s="251" t="s">
        <v>68</v>
      </c>
    </row>
    <row r="44" spans="1:27" s="106" customFormat="1" ht="44.25" customHeight="1" thickBot="1" x14ac:dyDescent="0.3">
      <c r="A44" s="120" t="s">
        <v>105</v>
      </c>
      <c r="B44" s="311" t="s">
        <v>107</v>
      </c>
      <c r="C44" s="21">
        <v>441.26</v>
      </c>
      <c r="D44" s="107" t="s">
        <v>0</v>
      </c>
      <c r="E44" s="44">
        <v>400</v>
      </c>
      <c r="F44" s="108" t="s">
        <v>0</v>
      </c>
      <c r="G44" s="25">
        <v>400</v>
      </c>
      <c r="H44" s="108" t="s">
        <v>0</v>
      </c>
      <c r="I44" s="44">
        <v>400</v>
      </c>
      <c r="J44" s="108" t="s">
        <v>0</v>
      </c>
      <c r="K44" s="33">
        <v>2000</v>
      </c>
      <c r="L44" s="108" t="s">
        <v>0</v>
      </c>
      <c r="M44" s="33">
        <v>2500</v>
      </c>
      <c r="N44" s="108" t="s">
        <v>0</v>
      </c>
      <c r="O44" s="33">
        <v>0</v>
      </c>
      <c r="P44" s="67" t="s">
        <v>0</v>
      </c>
      <c r="Q44" s="101">
        <v>0</v>
      </c>
      <c r="R44" s="272">
        <v>5000</v>
      </c>
      <c r="S44" s="26" t="s">
        <v>0</v>
      </c>
      <c r="T44" s="200">
        <v>5000</v>
      </c>
      <c r="U44" s="319">
        <v>6050</v>
      </c>
      <c r="V44" s="206" t="s">
        <v>0</v>
      </c>
      <c r="W44" s="198">
        <v>4739.2</v>
      </c>
      <c r="X44" s="206" t="s">
        <v>0</v>
      </c>
      <c r="Y44" s="329">
        <f>W44-U44</f>
        <v>-1310.8000000000002</v>
      </c>
      <c r="Z44" s="206" t="s">
        <v>0</v>
      </c>
      <c r="AA44" s="270"/>
    </row>
    <row r="45" spans="1:27" ht="60" customHeight="1" thickBot="1" x14ac:dyDescent="0.3">
      <c r="A45" s="119"/>
      <c r="B45" s="315" t="s">
        <v>4</v>
      </c>
      <c r="C45" s="164">
        <f>SUM(C16:C42)</f>
        <v>25753.379999999997</v>
      </c>
      <c r="D45" s="165" t="s">
        <v>0</v>
      </c>
      <c r="E45" s="166">
        <f>SUM(E16:E43)</f>
        <v>53648.380000000005</v>
      </c>
      <c r="F45" s="167" t="s">
        <v>0</v>
      </c>
      <c r="G45" s="168">
        <f>SUM(G16:G42)</f>
        <v>44048.38</v>
      </c>
      <c r="H45" s="167" t="s">
        <v>0</v>
      </c>
      <c r="I45" s="166">
        <f>SUM(I16:I43)</f>
        <v>40648.380000000005</v>
      </c>
      <c r="J45" s="167" t="s">
        <v>0</v>
      </c>
      <c r="K45" s="169">
        <f>SUM(K16:K43)</f>
        <v>60100</v>
      </c>
      <c r="L45" s="167" t="s">
        <v>0</v>
      </c>
      <c r="M45" s="169">
        <f>SUM(M16:M43)</f>
        <v>90100</v>
      </c>
      <c r="N45" s="167" t="s">
        <v>0</v>
      </c>
      <c r="O45" s="169">
        <f>SUM(O16:O43)</f>
        <v>87600</v>
      </c>
      <c r="P45" s="170" t="s">
        <v>0</v>
      </c>
      <c r="Q45" s="171">
        <f>SUM(Q16:Q43)</f>
        <v>72600</v>
      </c>
      <c r="R45" s="172">
        <f>SUM(R15:R44)</f>
        <v>200700</v>
      </c>
      <c r="S45" s="170" t="s">
        <v>0</v>
      </c>
      <c r="T45" s="171">
        <f>SUM(T15:T44)</f>
        <v>192695</v>
      </c>
      <c r="U45" s="320">
        <f>SUM(U15:U44)</f>
        <v>219005.22</v>
      </c>
      <c r="V45" s="207" t="s">
        <v>0</v>
      </c>
      <c r="W45" s="169">
        <f>SUM(W15:W44)</f>
        <v>226406.37</v>
      </c>
      <c r="X45" s="207" t="s">
        <v>0</v>
      </c>
      <c r="Y45" s="331">
        <f>SUM(Y15:Y44)</f>
        <v>7401.1500000000078</v>
      </c>
      <c r="Z45" s="207" t="s">
        <v>0</v>
      </c>
      <c r="AA45" s="250"/>
    </row>
    <row r="46" spans="1:27" ht="32.25" customHeight="1" x14ac:dyDescent="0.25">
      <c r="A46" s="119"/>
      <c r="B46" s="317" t="s">
        <v>21</v>
      </c>
      <c r="C46" s="68">
        <f>SUM(C12-C44)</f>
        <v>33528.29</v>
      </c>
      <c r="D46" s="69" t="s">
        <v>0</v>
      </c>
      <c r="E46" s="75">
        <f>E12-E44</f>
        <v>80861</v>
      </c>
      <c r="F46" s="71" t="s">
        <v>0</v>
      </c>
      <c r="G46" s="72">
        <f>G12-G44</f>
        <v>76860</v>
      </c>
      <c r="H46" s="71" t="s">
        <v>0</v>
      </c>
      <c r="I46" s="70">
        <f>I12-I44</f>
        <v>82361</v>
      </c>
      <c r="J46" s="71" t="s">
        <v>0</v>
      </c>
      <c r="K46" s="76">
        <f>K12-K44</f>
        <v>82074</v>
      </c>
      <c r="L46" s="71" t="s">
        <v>0</v>
      </c>
      <c r="M46" s="76">
        <f>M12-M44</f>
        <v>92202</v>
      </c>
      <c r="N46" s="73" t="s">
        <v>0</v>
      </c>
      <c r="O46" s="77">
        <f>O12-O44</f>
        <v>114558.5</v>
      </c>
      <c r="P46" s="73" t="s">
        <v>0</v>
      </c>
      <c r="Q46" s="102">
        <f>Q12-Q44</f>
        <v>114986</v>
      </c>
      <c r="R46" s="124">
        <f>SUM(R12-R44)</f>
        <v>187672</v>
      </c>
      <c r="S46" s="73" t="s">
        <v>0</v>
      </c>
      <c r="T46" s="202">
        <f>SUM(T12-T44)</f>
        <v>187672</v>
      </c>
      <c r="U46" s="321">
        <f>U12-U45</f>
        <v>-16689.22</v>
      </c>
      <c r="V46" s="209" t="s">
        <v>0</v>
      </c>
      <c r="W46" s="218">
        <f>W12-W45</f>
        <v>-22221.109999999986</v>
      </c>
      <c r="X46" s="209" t="s">
        <v>0</v>
      </c>
      <c r="Y46" s="218">
        <f>Y12-Y45</f>
        <v>-5531.8900000000076</v>
      </c>
      <c r="Z46" s="209" t="s">
        <v>0</v>
      </c>
      <c r="AA46" s="99"/>
    </row>
    <row r="47" spans="1:27" s="4" customFormat="1" ht="21" thickBot="1" x14ac:dyDescent="0.4">
      <c r="A47" s="119"/>
      <c r="B47" s="318"/>
      <c r="C47" s="34"/>
      <c r="D47" s="35"/>
      <c r="E47" s="38"/>
      <c r="F47" s="36"/>
      <c r="G47" s="37"/>
      <c r="H47" s="36"/>
      <c r="I47" s="48"/>
      <c r="J47" s="36"/>
      <c r="K47" s="43"/>
      <c r="L47" s="49"/>
      <c r="M47" s="43"/>
      <c r="N47" s="50"/>
      <c r="O47" s="51"/>
      <c r="P47" s="50"/>
      <c r="Q47" s="103"/>
      <c r="R47" s="125"/>
      <c r="S47" s="126"/>
      <c r="T47" s="203"/>
      <c r="U47" s="215"/>
      <c r="V47" s="215"/>
      <c r="W47" s="219"/>
      <c r="X47" s="215"/>
      <c r="Y47" s="332"/>
      <c r="Z47" s="215"/>
      <c r="AA47" s="97"/>
    </row>
  </sheetData>
  <mergeCells count="16">
    <mergeCell ref="Y24:Y25"/>
    <mergeCell ref="W24:W25"/>
    <mergeCell ref="AA24:AA25"/>
    <mergeCell ref="C14:D14"/>
    <mergeCell ref="B1:AA1"/>
    <mergeCell ref="C3:D3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ageMargins left="0.55118110236220497" right="0.55118110236220497" top="0.41" bottom="0.57999999999999996" header="0.41" footer="0.511811023622047"/>
  <pageSetup paperSize="8" scale="56" fitToHeight="2" orientation="portrait" r:id="rId1"/>
  <headerFooter alignWithMargins="0"/>
  <rowBreaks count="1" manualBreakCount="1">
    <brk id="1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90" zoomScaleNormal="90" zoomScaleSheetLayoutView="50" workbookViewId="0">
      <selection activeCell="B3" sqref="B3:F3"/>
    </sheetView>
  </sheetViews>
  <sheetFormatPr defaultRowHeight="13.2" x14ac:dyDescent="0.25"/>
  <cols>
    <col min="1" max="1" width="2.44140625" customWidth="1"/>
    <col min="2" max="2" width="31.33203125" customWidth="1"/>
    <col min="3" max="3" width="40.6640625" customWidth="1"/>
    <col min="4" max="4" width="40" customWidth="1"/>
    <col min="5" max="5" width="17" customWidth="1"/>
    <col min="6" max="6" width="15.5546875" customWidth="1"/>
  </cols>
  <sheetData>
    <row r="1" spans="1:6" ht="21" x14ac:dyDescent="0.4">
      <c r="A1" s="12"/>
      <c r="B1" s="13"/>
      <c r="C1" s="2"/>
      <c r="D1" s="2"/>
    </row>
    <row r="2" spans="1:6" ht="21" x14ac:dyDescent="0.4">
      <c r="A2" s="12"/>
      <c r="B2" s="13"/>
      <c r="C2" s="2"/>
      <c r="D2" s="2"/>
    </row>
    <row r="3" spans="1:6" s="16" customFormat="1" ht="70.5" customHeight="1" x14ac:dyDescent="0.25">
      <c r="A3" s="81"/>
      <c r="B3" s="376" t="s">
        <v>133</v>
      </c>
      <c r="C3" s="376"/>
      <c r="D3" s="376"/>
      <c r="E3" s="376"/>
      <c r="F3" s="376"/>
    </row>
    <row r="4" spans="1:6" ht="15" customHeight="1" thickBot="1" x14ac:dyDescent="0.45">
      <c r="A4" s="12"/>
      <c r="B4" s="18"/>
      <c r="C4" s="14"/>
      <c r="D4" s="14"/>
    </row>
    <row r="5" spans="1:6" ht="16.5" customHeight="1" x14ac:dyDescent="0.25">
      <c r="A5" s="12"/>
      <c r="B5" s="372" t="s">
        <v>19</v>
      </c>
      <c r="C5" s="263"/>
      <c r="D5" s="370" t="s">
        <v>130</v>
      </c>
      <c r="E5" s="374" t="s">
        <v>182</v>
      </c>
      <c r="F5" s="368" t="s">
        <v>183</v>
      </c>
    </row>
    <row r="6" spans="1:6" ht="48" customHeight="1" thickBot="1" x14ac:dyDescent="0.3">
      <c r="A6" s="12"/>
      <c r="B6" s="373"/>
      <c r="C6" s="264" t="s">
        <v>123</v>
      </c>
      <c r="D6" s="371"/>
      <c r="E6" s="375"/>
      <c r="F6" s="369"/>
    </row>
    <row r="7" spans="1:6" ht="17.25" customHeight="1" x14ac:dyDescent="0.25">
      <c r="A7" s="12"/>
      <c r="B7" s="84" t="s">
        <v>8</v>
      </c>
      <c r="C7" s="82">
        <v>3928</v>
      </c>
      <c r="D7" s="82">
        <v>3928</v>
      </c>
      <c r="E7" s="277">
        <v>3928</v>
      </c>
      <c r="F7" s="277">
        <v>3928</v>
      </c>
    </row>
    <row r="8" spans="1:6" ht="16.5" customHeight="1" x14ac:dyDescent="0.25">
      <c r="A8" s="12"/>
      <c r="B8" s="85" t="s">
        <v>9</v>
      </c>
      <c r="C8" s="82">
        <v>9856</v>
      </c>
      <c r="D8" s="82">
        <v>10856</v>
      </c>
      <c r="E8" s="278">
        <v>10856</v>
      </c>
      <c r="F8" s="278">
        <v>10856</v>
      </c>
    </row>
    <row r="9" spans="1:6" ht="18" hidden="1" customHeight="1" x14ac:dyDescent="0.25">
      <c r="A9" s="12"/>
      <c r="B9" s="85" t="s">
        <v>20</v>
      </c>
      <c r="C9" s="82"/>
      <c r="D9" s="82"/>
      <c r="E9" s="274"/>
      <c r="F9" s="274"/>
    </row>
    <row r="10" spans="1:6" ht="16.5" customHeight="1" x14ac:dyDescent="0.25">
      <c r="A10" s="12"/>
      <c r="B10" s="85" t="s">
        <v>10</v>
      </c>
      <c r="C10" s="82">
        <v>17974</v>
      </c>
      <c r="D10" s="82">
        <v>19974</v>
      </c>
      <c r="E10" s="279">
        <v>19974</v>
      </c>
      <c r="F10" s="279">
        <v>19974</v>
      </c>
    </row>
    <row r="11" spans="1:6" ht="17.25" customHeight="1" x14ac:dyDescent="0.25">
      <c r="A11" s="12"/>
      <c r="B11" s="85" t="s">
        <v>11</v>
      </c>
      <c r="C11" s="82">
        <v>29974</v>
      </c>
      <c r="D11" s="82">
        <v>31974</v>
      </c>
      <c r="E11" s="278">
        <v>31974</v>
      </c>
      <c r="F11" s="278">
        <v>31974</v>
      </c>
    </row>
    <row r="12" spans="1:6" ht="15.75" customHeight="1" x14ac:dyDescent="0.25">
      <c r="A12" s="12"/>
      <c r="B12" s="85" t="s">
        <v>12</v>
      </c>
      <c r="C12" s="82">
        <v>17974</v>
      </c>
      <c r="D12" s="82">
        <v>19974</v>
      </c>
      <c r="E12" s="278">
        <v>19974</v>
      </c>
      <c r="F12" s="278">
        <v>19974</v>
      </c>
    </row>
    <row r="13" spans="1:6" ht="16.5" customHeight="1" x14ac:dyDescent="0.25">
      <c r="A13" s="12"/>
      <c r="B13" s="85" t="s">
        <v>13</v>
      </c>
      <c r="C13" s="82">
        <v>29974</v>
      </c>
      <c r="D13" s="82">
        <v>31974</v>
      </c>
      <c r="E13" s="278">
        <v>31974</v>
      </c>
      <c r="F13" s="278">
        <v>31974</v>
      </c>
    </row>
    <row r="14" spans="1:6" ht="16.5" customHeight="1" x14ac:dyDescent="0.25">
      <c r="A14" s="12"/>
      <c r="B14" s="85" t="s">
        <v>14</v>
      </c>
      <c r="C14" s="82">
        <v>9856</v>
      </c>
      <c r="D14" s="82">
        <v>10856</v>
      </c>
      <c r="E14" s="278">
        <v>10856</v>
      </c>
      <c r="F14" s="278">
        <v>10856</v>
      </c>
    </row>
    <row r="15" spans="1:6" ht="15" x14ac:dyDescent="0.25">
      <c r="A15" s="12"/>
      <c r="B15" s="85" t="s">
        <v>15</v>
      </c>
      <c r="C15" s="82">
        <v>9856</v>
      </c>
      <c r="D15" s="82">
        <v>10856</v>
      </c>
      <c r="E15" s="278">
        <v>10856</v>
      </c>
      <c r="F15" s="278">
        <v>10856</v>
      </c>
    </row>
    <row r="16" spans="1:6" ht="15" x14ac:dyDescent="0.25">
      <c r="A16" s="12"/>
      <c r="B16" s="85" t="s">
        <v>31</v>
      </c>
      <c r="C16" s="82">
        <v>7250</v>
      </c>
      <c r="D16" s="82">
        <v>8856</v>
      </c>
      <c r="E16" s="278">
        <v>8856</v>
      </c>
      <c r="F16" s="282">
        <v>8856</v>
      </c>
    </row>
    <row r="17" spans="1:6" ht="15" x14ac:dyDescent="0.25">
      <c r="A17" s="12"/>
      <c r="B17" s="85" t="s">
        <v>34</v>
      </c>
      <c r="C17" s="82">
        <v>9856</v>
      </c>
      <c r="D17" s="82">
        <v>0</v>
      </c>
      <c r="E17" s="278">
        <v>0</v>
      </c>
      <c r="F17" s="282">
        <v>0</v>
      </c>
    </row>
    <row r="18" spans="1:6" s="3" customFormat="1" ht="15" x14ac:dyDescent="0.25">
      <c r="A18" s="15"/>
      <c r="B18" s="258" t="s">
        <v>16</v>
      </c>
      <c r="C18" s="82">
        <v>9856</v>
      </c>
      <c r="D18" s="82">
        <v>10856</v>
      </c>
      <c r="E18" s="280">
        <v>10856</v>
      </c>
      <c r="F18" s="282">
        <v>10856</v>
      </c>
    </row>
    <row r="19" spans="1:6" s="3" customFormat="1" ht="15" x14ac:dyDescent="0.25">
      <c r="A19" s="15"/>
      <c r="B19" s="258" t="s">
        <v>17</v>
      </c>
      <c r="C19" s="82">
        <v>7856</v>
      </c>
      <c r="D19" s="82">
        <v>8856</v>
      </c>
      <c r="E19" s="276">
        <v>8856</v>
      </c>
      <c r="F19" s="276">
        <v>8856</v>
      </c>
    </row>
    <row r="20" spans="1:6" s="3" customFormat="1" ht="15" x14ac:dyDescent="0.25">
      <c r="A20" s="15"/>
      <c r="B20" s="259" t="s">
        <v>29</v>
      </c>
      <c r="C20" s="82">
        <v>9856</v>
      </c>
      <c r="D20" s="82">
        <v>10856</v>
      </c>
      <c r="E20" s="276">
        <v>10856</v>
      </c>
      <c r="F20" s="276">
        <v>10856</v>
      </c>
    </row>
    <row r="21" spans="1:6" s="3" customFormat="1" ht="15.6" thickBot="1" x14ac:dyDescent="0.3">
      <c r="A21" s="15"/>
      <c r="B21" s="114"/>
      <c r="C21" s="83"/>
      <c r="D21" s="83"/>
      <c r="E21" s="275"/>
      <c r="F21" s="275"/>
    </row>
    <row r="22" spans="1:6" ht="33" customHeight="1" thickBot="1" x14ac:dyDescent="0.3">
      <c r="A22" s="12"/>
      <c r="B22" s="86" t="s">
        <v>18</v>
      </c>
      <c r="C22" s="88">
        <f>SUM(C7:C21)</f>
        <v>174066</v>
      </c>
      <c r="D22" s="113">
        <f>SUM(D7:D21)</f>
        <v>179816</v>
      </c>
      <c r="E22" s="281">
        <f>SUM(E7:E21)</f>
        <v>179816</v>
      </c>
      <c r="F22" s="281">
        <f>SUM(F7:F20)</f>
        <v>179816</v>
      </c>
    </row>
    <row r="23" spans="1:6" x14ac:dyDescent="0.25">
      <c r="A23" s="12"/>
      <c r="B23" s="15"/>
      <c r="C23" s="12"/>
      <c r="D23" s="12"/>
    </row>
    <row r="24" spans="1:6" x14ac:dyDescent="0.25">
      <c r="A24" s="12"/>
      <c r="B24" s="12"/>
      <c r="C24" s="15"/>
      <c r="D24" s="15"/>
    </row>
    <row r="25" spans="1:6" ht="15" x14ac:dyDescent="0.25">
      <c r="B25" s="3"/>
      <c r="C25" s="54"/>
      <c r="D25" s="54"/>
    </row>
    <row r="26" spans="1:6" ht="15" x14ac:dyDescent="0.25">
      <c r="B26" s="3"/>
      <c r="C26" s="53"/>
      <c r="D26" s="53"/>
    </row>
    <row r="27" spans="1:6" ht="15" x14ac:dyDescent="0.25">
      <c r="B27" s="3"/>
      <c r="C27" s="53"/>
      <c r="D27" s="53"/>
    </row>
    <row r="28" spans="1:6" ht="15" x14ac:dyDescent="0.25">
      <c r="B28" s="3"/>
      <c r="C28" s="55"/>
      <c r="D28" s="55"/>
    </row>
    <row r="29" spans="1:6" ht="15" x14ac:dyDescent="0.25">
      <c r="B29" s="3"/>
      <c r="C29" s="53"/>
      <c r="D29" s="53"/>
    </row>
    <row r="30" spans="1:6" ht="15" x14ac:dyDescent="0.25">
      <c r="B30" s="3"/>
      <c r="C30" s="53"/>
      <c r="D30" s="53"/>
    </row>
    <row r="31" spans="1:6" ht="15" x14ac:dyDescent="0.25">
      <c r="B31" s="3"/>
      <c r="C31" s="53"/>
      <c r="D31" s="53"/>
    </row>
    <row r="32" spans="1:6" ht="15" x14ac:dyDescent="0.25">
      <c r="B32" s="3"/>
      <c r="C32" s="53"/>
      <c r="D32" s="53"/>
    </row>
    <row r="33" spans="2:4" ht="15" x14ac:dyDescent="0.25">
      <c r="B33" s="3"/>
      <c r="C33" s="53"/>
      <c r="D33" s="53"/>
    </row>
    <row r="34" spans="2:4" ht="15" x14ac:dyDescent="0.25">
      <c r="B34" s="3"/>
      <c r="C34" s="53"/>
      <c r="D34" s="53"/>
    </row>
    <row r="35" spans="2:4" ht="15" x14ac:dyDescent="0.25">
      <c r="B35" s="3"/>
      <c r="C35" s="53"/>
      <c r="D35" s="53"/>
    </row>
    <row r="36" spans="2:4" ht="15.6" x14ac:dyDescent="0.25">
      <c r="B36" s="3"/>
      <c r="C36" s="56"/>
      <c r="D36" s="56"/>
    </row>
    <row r="37" spans="2:4" x14ac:dyDescent="0.25">
      <c r="B37" s="3"/>
    </row>
    <row r="38" spans="2:4" x14ac:dyDescent="0.25">
      <c r="B38" s="3"/>
    </row>
  </sheetData>
  <mergeCells count="5">
    <mergeCell ref="F5:F6"/>
    <mergeCell ref="D5:D6"/>
    <mergeCell ref="B5:B6"/>
    <mergeCell ref="E5:E6"/>
    <mergeCell ref="B3:F3"/>
  </mergeCells>
  <phoneticPr fontId="7" type="noConversion"/>
  <pageMargins left="0.15748031496062992" right="0.31496062992125984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Normal="100" workbookViewId="0">
      <selection activeCell="G12" sqref="G12"/>
    </sheetView>
  </sheetViews>
  <sheetFormatPr defaultRowHeight="13.2" x14ac:dyDescent="0.25"/>
  <cols>
    <col min="1" max="1" width="3.109375" customWidth="1"/>
    <col min="4" max="4" width="13" customWidth="1"/>
    <col min="5" max="5" width="12.6640625" customWidth="1"/>
    <col min="6" max="6" width="12.5546875" customWidth="1"/>
    <col min="7" max="7" width="14.44140625" customWidth="1"/>
    <col min="8" max="8" width="2.6640625" customWidth="1"/>
    <col min="9" max="9" width="14.44140625" customWidth="1"/>
    <col min="10" max="10" width="6" customWidth="1"/>
  </cols>
  <sheetData>
    <row r="1" spans="1:10" ht="22.8" x14ac:dyDescent="0.4">
      <c r="A1" s="340" t="s">
        <v>181</v>
      </c>
    </row>
    <row r="3" spans="1:10" ht="21" x14ac:dyDescent="0.4">
      <c r="A3" s="377" t="s">
        <v>180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0" ht="17.399999999999999" x14ac:dyDescent="0.3">
      <c r="A4" s="355"/>
      <c r="B4" s="355"/>
      <c r="C4" s="355"/>
      <c r="D4" s="355"/>
      <c r="E4" s="355"/>
      <c r="F4" s="355"/>
      <c r="G4" s="355"/>
      <c r="H4" s="355"/>
      <c r="I4" s="355"/>
      <c r="J4" s="355"/>
    </row>
    <row r="5" spans="1:10" ht="12.75" customHeight="1" x14ac:dyDescent="0.3">
      <c r="A5" s="355"/>
      <c r="B5" s="355"/>
      <c r="C5" s="355"/>
      <c r="D5" s="355"/>
      <c r="E5" s="355"/>
      <c r="F5" s="355"/>
      <c r="G5" s="355"/>
      <c r="H5" s="355"/>
      <c r="I5" s="355"/>
      <c r="J5" s="355"/>
    </row>
    <row r="7" spans="1:10" ht="16.5" customHeight="1" x14ac:dyDescent="0.3">
      <c r="A7" s="378" t="s">
        <v>179</v>
      </c>
      <c r="B7" s="378"/>
      <c r="C7" s="378"/>
      <c r="D7" s="378"/>
      <c r="E7" s="378"/>
      <c r="F7" s="378"/>
      <c r="G7" s="378"/>
      <c r="H7" s="378"/>
      <c r="I7" s="378"/>
      <c r="J7" s="378"/>
    </row>
    <row r="8" spans="1:10" ht="15.6" x14ac:dyDescent="0.3">
      <c r="B8" s="354"/>
    </row>
    <row r="10" spans="1:10" x14ac:dyDescent="0.25">
      <c r="B10" s="338" t="s">
        <v>178</v>
      </c>
    </row>
    <row r="11" spans="1:10" ht="6" customHeight="1" x14ac:dyDescent="0.25"/>
    <row r="12" spans="1:10" x14ac:dyDescent="0.25">
      <c r="B12" t="s">
        <v>177</v>
      </c>
      <c r="G12" s="344">
        <v>202256.18</v>
      </c>
      <c r="H12" t="s">
        <v>0</v>
      </c>
    </row>
    <row r="13" spans="1:10" ht="6" customHeight="1" x14ac:dyDescent="0.25">
      <c r="A13" s="12"/>
      <c r="B13" s="12"/>
      <c r="C13" s="12"/>
      <c r="D13" s="12"/>
      <c r="E13" s="12"/>
      <c r="F13" s="12"/>
      <c r="G13" s="353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352">
        <f>SUM(G12:G12)</f>
        <v>202256.18</v>
      </c>
      <c r="J14" s="12" t="s">
        <v>0</v>
      </c>
    </row>
    <row r="15" spans="1:10" x14ac:dyDescent="0.25">
      <c r="A15" s="12"/>
      <c r="B15" s="12"/>
      <c r="C15" s="12"/>
      <c r="D15" s="12"/>
      <c r="E15" s="12"/>
      <c r="F15" s="12"/>
      <c r="G15" s="12"/>
      <c r="H15" s="12"/>
      <c r="I15" s="352"/>
      <c r="J15" s="12"/>
    </row>
    <row r="16" spans="1:10" x14ac:dyDescent="0.25">
      <c r="A16" s="12"/>
      <c r="B16" s="346" t="s">
        <v>176</v>
      </c>
      <c r="C16" s="12"/>
      <c r="D16" s="12"/>
      <c r="E16" s="12"/>
      <c r="F16" s="12"/>
      <c r="G16" s="12"/>
      <c r="H16" s="12"/>
      <c r="I16" s="352"/>
      <c r="J16" s="12"/>
    </row>
    <row r="17" spans="1:10" x14ac:dyDescent="0.25">
      <c r="A17" s="12"/>
      <c r="B17" s="345" t="s">
        <v>175</v>
      </c>
      <c r="C17" s="12"/>
      <c r="D17" s="12"/>
      <c r="E17" s="12"/>
      <c r="F17" s="12"/>
      <c r="G17" s="344">
        <v>862.2</v>
      </c>
      <c r="H17" s="12" t="s">
        <v>0</v>
      </c>
      <c r="I17" s="352"/>
      <c r="J17" s="12"/>
    </row>
    <row r="18" spans="1:10" x14ac:dyDescent="0.25">
      <c r="A18" s="12"/>
      <c r="B18" s="345" t="s">
        <v>174</v>
      </c>
      <c r="C18" s="12"/>
      <c r="D18" s="12"/>
      <c r="E18" s="12"/>
      <c r="F18" s="12"/>
      <c r="G18" s="350">
        <v>-172.44</v>
      </c>
      <c r="H18" s="12" t="s">
        <v>0</v>
      </c>
      <c r="I18" s="352"/>
      <c r="J18" s="12"/>
    </row>
    <row r="19" spans="1:10" x14ac:dyDescent="0.25">
      <c r="A19" s="12"/>
      <c r="B19" s="345"/>
      <c r="C19" s="12"/>
      <c r="D19" s="12"/>
      <c r="E19" s="12"/>
      <c r="F19" s="12"/>
      <c r="G19" s="12"/>
      <c r="H19" s="12"/>
      <c r="I19" s="352">
        <f>SUM(G17:G18)</f>
        <v>689.76</v>
      </c>
      <c r="J19" s="12" t="s">
        <v>0</v>
      </c>
    </row>
    <row r="20" spans="1:10" x14ac:dyDescent="0.25">
      <c r="A20" s="12"/>
      <c r="B20" s="345" t="s">
        <v>173</v>
      </c>
      <c r="C20" s="12"/>
      <c r="D20" s="12"/>
      <c r="E20" s="12"/>
      <c r="F20" s="12"/>
      <c r="G20" s="344">
        <v>2089.11</v>
      </c>
      <c r="H20" s="12" t="s">
        <v>0</v>
      </c>
      <c r="I20" s="352"/>
      <c r="J20" s="12"/>
    </row>
    <row r="21" spans="1:10" x14ac:dyDescent="0.25">
      <c r="A21" s="12"/>
      <c r="B21" s="345" t="s">
        <v>172</v>
      </c>
      <c r="C21" s="12"/>
      <c r="D21" s="12"/>
      <c r="E21" s="12"/>
      <c r="F21" s="12"/>
      <c r="G21" s="350">
        <v>-696.37</v>
      </c>
      <c r="H21" s="12" t="s">
        <v>0</v>
      </c>
      <c r="I21" s="352"/>
      <c r="J21" s="12"/>
    </row>
    <row r="22" spans="1:10" x14ac:dyDescent="0.25">
      <c r="A22" s="12"/>
      <c r="B22" s="345"/>
      <c r="C22" s="12"/>
      <c r="D22" s="12"/>
      <c r="E22" s="12"/>
      <c r="F22" s="12"/>
      <c r="G22" s="12"/>
      <c r="H22" s="12"/>
      <c r="I22" s="352">
        <f>SUM(G20:G21)</f>
        <v>1392.7400000000002</v>
      </c>
      <c r="J22" s="12" t="s">
        <v>0</v>
      </c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352"/>
      <c r="J23" s="12"/>
    </row>
    <row r="24" spans="1:10" x14ac:dyDescent="0.25">
      <c r="A24" s="12"/>
      <c r="B24" s="12" t="s">
        <v>171</v>
      </c>
      <c r="C24" s="12"/>
      <c r="D24" s="12"/>
      <c r="E24" s="12"/>
      <c r="F24" s="12"/>
      <c r="G24" s="12"/>
      <c r="H24" s="12"/>
      <c r="I24" s="352">
        <v>99.6</v>
      </c>
      <c r="J24" s="12" t="s">
        <v>0</v>
      </c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352"/>
      <c r="J25" s="12"/>
    </row>
    <row r="26" spans="1:10" x14ac:dyDescent="0.25">
      <c r="A26" s="12"/>
      <c r="B26" s="12" t="s">
        <v>170</v>
      </c>
      <c r="C26" s="12"/>
      <c r="D26" s="12"/>
      <c r="E26" s="12"/>
      <c r="F26" s="12"/>
      <c r="G26" s="12"/>
      <c r="H26" s="12"/>
      <c r="I26" s="352">
        <v>1086.45</v>
      </c>
      <c r="J26" s="12" t="s">
        <v>0</v>
      </c>
    </row>
    <row r="27" spans="1:10" ht="12.75" customHeight="1" x14ac:dyDescent="0.25">
      <c r="A27" s="12"/>
      <c r="B27" s="12"/>
      <c r="C27" s="12"/>
      <c r="D27" s="12"/>
      <c r="E27" s="12"/>
      <c r="F27" s="12"/>
      <c r="G27" s="15"/>
      <c r="H27" s="12"/>
      <c r="I27" s="15"/>
      <c r="J27" s="12"/>
    </row>
    <row r="28" spans="1:10" ht="12.75" customHeight="1" x14ac:dyDescent="0.25">
      <c r="A28" s="12"/>
      <c r="B28" s="345" t="s">
        <v>169</v>
      </c>
      <c r="C28" s="12"/>
      <c r="D28" s="12"/>
      <c r="E28" s="12"/>
      <c r="F28" s="12"/>
      <c r="G28" s="15"/>
      <c r="H28" s="12"/>
      <c r="I28" s="351">
        <v>14.37</v>
      </c>
      <c r="J28" s="12" t="s">
        <v>0</v>
      </c>
    </row>
    <row r="29" spans="1:10" ht="12.75" customHeight="1" x14ac:dyDescent="0.25">
      <c r="A29" s="12"/>
      <c r="B29" s="12"/>
      <c r="C29" s="12"/>
      <c r="D29" s="12"/>
      <c r="E29" s="12"/>
      <c r="F29" s="12"/>
      <c r="G29" s="15"/>
      <c r="H29" s="12"/>
      <c r="I29" s="350"/>
      <c r="J29" s="12"/>
    </row>
    <row r="30" spans="1:10" ht="12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ht="13.8" thickBot="1" x14ac:dyDescent="0.3">
      <c r="A31" s="12"/>
      <c r="B31" s="12"/>
      <c r="C31" s="12"/>
      <c r="D31" s="12"/>
      <c r="E31" s="12"/>
      <c r="F31" s="12"/>
      <c r="G31" s="12"/>
      <c r="H31" s="12"/>
      <c r="I31" s="349">
        <f>SUM(I10:I28)</f>
        <v>205539.1</v>
      </c>
      <c r="J31" s="346" t="s">
        <v>0</v>
      </c>
    </row>
    <row r="32" spans="1:10" ht="13.8" thickTop="1" x14ac:dyDescent="0.25">
      <c r="A32" s="12"/>
      <c r="B32" s="12"/>
      <c r="C32" s="12"/>
      <c r="D32" s="12"/>
      <c r="E32" s="12"/>
      <c r="F32" s="12"/>
      <c r="G32" s="12"/>
      <c r="H32" s="12"/>
      <c r="I32" s="348"/>
      <c r="J32" s="12"/>
    </row>
    <row r="33" spans="1:10" x14ac:dyDescent="0.25">
      <c r="A33" s="12"/>
      <c r="B33" s="12"/>
      <c r="C33" s="12"/>
      <c r="D33" s="12"/>
      <c r="E33" s="12"/>
      <c r="F33" s="12"/>
      <c r="G33" s="12"/>
      <c r="H33" s="12"/>
      <c r="I33" s="348"/>
      <c r="J33" s="12"/>
    </row>
    <row r="34" spans="1:10" x14ac:dyDescent="0.25">
      <c r="A34" s="12"/>
      <c r="B34" s="12"/>
      <c r="C34" s="12"/>
      <c r="D34" s="12"/>
      <c r="E34" s="12"/>
      <c r="F34" s="12"/>
      <c r="G34" s="12"/>
      <c r="H34" s="12"/>
      <c r="I34" s="348"/>
      <c r="J34" s="12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5.75" customHeight="1" x14ac:dyDescent="0.3">
      <c r="A37" s="379" t="s">
        <v>168</v>
      </c>
      <c r="B37" s="379"/>
      <c r="C37" s="379"/>
      <c r="D37" s="379"/>
      <c r="E37" s="379"/>
      <c r="F37" s="379"/>
      <c r="G37" s="379"/>
      <c r="H37" s="379"/>
      <c r="I37" s="379"/>
      <c r="J37" s="379"/>
    </row>
    <row r="38" spans="1:10" ht="12.75" customHeight="1" x14ac:dyDescent="0.3">
      <c r="A38" s="347"/>
      <c r="B38" s="347"/>
      <c r="C38" s="347"/>
      <c r="D38" s="347"/>
      <c r="E38" s="347"/>
      <c r="F38" s="347"/>
      <c r="G38" s="347"/>
      <c r="H38" s="347"/>
      <c r="I38" s="347"/>
      <c r="J38" s="347"/>
    </row>
    <row r="39" spans="1:1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/>
      <c r="B40" s="345" t="s">
        <v>167</v>
      </c>
      <c r="C40" s="12"/>
      <c r="D40" s="12"/>
      <c r="E40" s="12"/>
      <c r="F40" s="12"/>
      <c r="G40" s="12"/>
      <c r="H40" s="12"/>
      <c r="I40" s="344">
        <v>1910.05</v>
      </c>
      <c r="J40" s="345" t="s">
        <v>0</v>
      </c>
    </row>
    <row r="41" spans="1:10" x14ac:dyDescent="0.25">
      <c r="A41" s="12"/>
      <c r="B41" s="345"/>
      <c r="C41" s="12"/>
      <c r="D41" s="12"/>
      <c r="E41" s="12"/>
      <c r="F41" s="12"/>
      <c r="G41" s="12"/>
      <c r="H41" s="12"/>
      <c r="I41" s="344"/>
      <c r="J41" s="345"/>
    </row>
    <row r="42" spans="1:10" x14ac:dyDescent="0.25">
      <c r="A42" s="12"/>
      <c r="B42" s="345" t="s">
        <v>166</v>
      </c>
      <c r="C42" s="12"/>
      <c r="D42" s="12"/>
      <c r="E42" s="12"/>
      <c r="F42" s="12"/>
      <c r="G42" s="12"/>
      <c r="H42" s="12"/>
      <c r="I42" s="344">
        <v>5932.58</v>
      </c>
      <c r="J42" s="345" t="s">
        <v>0</v>
      </c>
    </row>
    <row r="43" spans="1:10" x14ac:dyDescent="0.25">
      <c r="A43" s="12"/>
      <c r="B43" s="345"/>
      <c r="C43" s="12"/>
      <c r="D43" s="12"/>
      <c r="E43" s="12"/>
      <c r="F43" s="12"/>
      <c r="G43" s="12"/>
      <c r="H43" s="12"/>
      <c r="I43" s="344"/>
      <c r="J43" s="345"/>
    </row>
    <row r="44" spans="1:10" x14ac:dyDescent="0.25">
      <c r="A44" s="12"/>
      <c r="B44" s="345" t="s">
        <v>165</v>
      </c>
      <c r="C44" s="12"/>
      <c r="D44" s="12"/>
      <c r="E44" s="12"/>
      <c r="F44" s="12"/>
      <c r="G44" s="12"/>
      <c r="H44" s="12"/>
      <c r="I44" s="344">
        <v>4988</v>
      </c>
      <c r="J44" s="345" t="s">
        <v>0</v>
      </c>
    </row>
    <row r="45" spans="1:10" x14ac:dyDescent="0.25">
      <c r="A45" s="12"/>
      <c r="B45" s="345"/>
      <c r="C45" s="12"/>
      <c r="D45" s="12"/>
      <c r="E45" s="12"/>
      <c r="F45" s="12"/>
      <c r="G45" s="12"/>
      <c r="H45" s="12"/>
      <c r="I45" s="344"/>
      <c r="J45" s="345"/>
    </row>
    <row r="46" spans="1:10" x14ac:dyDescent="0.25">
      <c r="A46" s="12"/>
      <c r="B46" s="345" t="s">
        <v>164</v>
      </c>
      <c r="C46" s="12"/>
      <c r="D46" s="12"/>
      <c r="E46" s="12"/>
      <c r="F46" s="12"/>
      <c r="G46" s="12"/>
      <c r="H46" s="12"/>
      <c r="I46" s="344">
        <v>78.81</v>
      </c>
      <c r="J46" s="345" t="s">
        <v>0</v>
      </c>
    </row>
    <row r="47" spans="1:10" x14ac:dyDescent="0.25">
      <c r="A47" s="12"/>
      <c r="B47" s="345"/>
      <c r="C47" s="12"/>
      <c r="D47" s="12"/>
      <c r="E47" s="12"/>
      <c r="F47" s="12"/>
      <c r="G47" s="12"/>
      <c r="H47" s="12"/>
      <c r="I47" s="344"/>
      <c r="J47" s="345"/>
    </row>
    <row r="48" spans="1:10" x14ac:dyDescent="0.25">
      <c r="A48" s="12"/>
      <c r="B48" s="345" t="s">
        <v>163</v>
      </c>
      <c r="C48" s="12"/>
      <c r="D48" s="12"/>
      <c r="E48" s="12"/>
      <c r="F48" s="12"/>
      <c r="G48" s="12"/>
      <c r="H48" s="12"/>
      <c r="I48" s="344">
        <v>10613.17</v>
      </c>
      <c r="J48" s="345" t="s">
        <v>0</v>
      </c>
    </row>
    <row r="49" spans="1:10" x14ac:dyDescent="0.25">
      <c r="A49" s="12"/>
      <c r="B49" s="345"/>
      <c r="C49" s="12"/>
      <c r="D49" s="12"/>
      <c r="E49" s="12"/>
      <c r="F49" s="12"/>
      <c r="G49" s="12"/>
      <c r="H49" s="12"/>
      <c r="I49" s="344"/>
      <c r="J49" s="345"/>
    </row>
    <row r="50" spans="1:10" x14ac:dyDescent="0.25">
      <c r="A50" s="12"/>
      <c r="B50" s="346" t="s">
        <v>162</v>
      </c>
      <c r="C50" s="12"/>
      <c r="D50" s="12"/>
      <c r="E50" s="12"/>
      <c r="F50" s="12"/>
      <c r="G50" s="12"/>
      <c r="H50" s="12"/>
      <c r="I50" s="12"/>
      <c r="J50" s="12"/>
    </row>
    <row r="51" spans="1:10" ht="6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12"/>
      <c r="B52" s="12" t="s">
        <v>161</v>
      </c>
      <c r="C52" s="12"/>
      <c r="D52" s="12"/>
      <c r="E52" s="12"/>
      <c r="F52" s="12"/>
      <c r="G52" s="344">
        <v>204237.6</v>
      </c>
      <c r="H52" s="12" t="s">
        <v>0</v>
      </c>
      <c r="I52" s="12"/>
      <c r="J52" s="12"/>
    </row>
    <row r="53" spans="1:10" x14ac:dyDescent="0.25">
      <c r="A53" s="12"/>
      <c r="B53" s="345" t="s">
        <v>160</v>
      </c>
      <c r="C53" s="12"/>
      <c r="D53" s="12"/>
      <c r="E53" s="12"/>
      <c r="F53" s="12"/>
      <c r="G53" s="344">
        <v>-22221.11</v>
      </c>
      <c r="H53" s="12" t="s">
        <v>0</v>
      </c>
      <c r="I53" s="12"/>
      <c r="J53" s="12"/>
    </row>
    <row r="54" spans="1:10" ht="6" customHeight="1" x14ac:dyDescent="0.25">
      <c r="G54" s="342"/>
    </row>
    <row r="55" spans="1:10" x14ac:dyDescent="0.25">
      <c r="I55" s="343">
        <f>SUM(G52:G53)</f>
        <v>182016.49</v>
      </c>
      <c r="J55" t="s">
        <v>0</v>
      </c>
    </row>
    <row r="56" spans="1:10" ht="12.75" customHeight="1" x14ac:dyDescent="0.25">
      <c r="I56" s="342"/>
    </row>
    <row r="57" spans="1:10" ht="12.75" customHeight="1" x14ac:dyDescent="0.25"/>
    <row r="58" spans="1:10" ht="13.8" thickBot="1" x14ac:dyDescent="0.3">
      <c r="I58" s="341">
        <f>SUM(I40:I55)</f>
        <v>205539.09999999998</v>
      </c>
      <c r="J58" s="338" t="s">
        <v>0</v>
      </c>
    </row>
    <row r="59" spans="1:10" ht="13.8" thickTop="1" x14ac:dyDescent="0.25"/>
    <row r="72" spans="1:6" ht="22.8" x14ac:dyDescent="0.4">
      <c r="A72" s="340"/>
    </row>
    <row r="73" spans="1:6" ht="12.75" customHeight="1" x14ac:dyDescent="0.4">
      <c r="A73" s="340"/>
    </row>
    <row r="74" spans="1:6" ht="12.75" customHeight="1" x14ac:dyDescent="0.4">
      <c r="A74" s="340"/>
    </row>
    <row r="76" spans="1:6" x14ac:dyDescent="0.25">
      <c r="A76" s="338"/>
    </row>
    <row r="77" spans="1:6" x14ac:dyDescent="0.25">
      <c r="A77" s="338"/>
    </row>
    <row r="78" spans="1:6" x14ac:dyDescent="0.25">
      <c r="A78" s="339"/>
      <c r="D78" s="335"/>
    </row>
    <row r="79" spans="1:6" x14ac:dyDescent="0.25">
      <c r="A79" s="338"/>
    </row>
    <row r="80" spans="1:6" x14ac:dyDescent="0.25">
      <c r="A80" s="334"/>
      <c r="F80" s="333"/>
    </row>
    <row r="81" spans="1:6" x14ac:dyDescent="0.25">
      <c r="A81" s="334"/>
      <c r="F81" s="333"/>
    </row>
    <row r="83" spans="1:6" x14ac:dyDescent="0.25">
      <c r="A83" s="336"/>
      <c r="D83" s="337"/>
    </row>
    <row r="84" spans="1:6" x14ac:dyDescent="0.25">
      <c r="A84" s="336"/>
      <c r="D84" s="337"/>
    </row>
    <row r="85" spans="1:6" x14ac:dyDescent="0.25">
      <c r="A85" s="334"/>
      <c r="F85" s="333"/>
    </row>
    <row r="86" spans="1:6" x14ac:dyDescent="0.25">
      <c r="A86" s="334"/>
      <c r="F86" s="333"/>
    </row>
    <row r="87" spans="1:6" x14ac:dyDescent="0.25">
      <c r="A87" s="334"/>
      <c r="F87" s="333"/>
    </row>
    <row r="88" spans="1:6" ht="12.75" customHeight="1" x14ac:dyDescent="0.25">
      <c r="A88" s="334"/>
      <c r="F88" s="333"/>
    </row>
    <row r="89" spans="1:6" ht="12.75" customHeight="1" x14ac:dyDescent="0.25">
      <c r="A89" s="334"/>
      <c r="F89" s="333"/>
    </row>
    <row r="90" spans="1:6" x14ac:dyDescent="0.25">
      <c r="A90" s="334"/>
      <c r="F90" s="333"/>
    </row>
    <row r="91" spans="1:6" x14ac:dyDescent="0.25">
      <c r="A91" s="334"/>
    </row>
    <row r="93" spans="1:6" x14ac:dyDescent="0.25">
      <c r="A93" s="336"/>
      <c r="D93" s="335"/>
    </row>
    <row r="95" spans="1:6" x14ac:dyDescent="0.25">
      <c r="A95" s="334"/>
      <c r="F95" s="333"/>
    </row>
    <row r="96" spans="1:6" x14ac:dyDescent="0.25">
      <c r="A96" s="334"/>
      <c r="F96" s="333"/>
    </row>
  </sheetData>
  <mergeCells count="3">
    <mergeCell ref="A3:J3"/>
    <mergeCell ref="A7:J7"/>
    <mergeCell ref="A37:J3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B1" zoomScale="50" zoomScaleNormal="50" zoomScaleSheetLayoutView="30" workbookViewId="0">
      <selection activeCell="B3" sqref="B3:Z3"/>
    </sheetView>
  </sheetViews>
  <sheetFormatPr defaultColWidth="8.88671875" defaultRowHeight="17.399999999999999" x14ac:dyDescent="0.25"/>
  <cols>
    <col min="1" max="1" width="11" style="117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1" hidden="1" customWidth="1"/>
    <col min="20" max="20" width="33.6640625" style="1" hidden="1" customWidth="1"/>
    <col min="21" max="21" width="9.6640625" style="112" customWidth="1"/>
    <col min="22" max="22" width="33.6640625" style="128" customWidth="1"/>
    <col min="23" max="23" width="9.6640625" style="112" customWidth="1"/>
    <col min="24" max="24" width="33.6640625" style="128" customWidth="1"/>
    <col min="25" max="25" width="9.6640625" style="112" customWidth="1"/>
    <col min="26" max="26" width="84" style="1" customWidth="1"/>
    <col min="27" max="16384" width="8.88671875" style="1"/>
  </cols>
  <sheetData>
    <row r="1" spans="1:26" ht="41.25" customHeight="1" x14ac:dyDescent="0.25">
      <c r="A1" s="116"/>
    </row>
    <row r="2" spans="1:26" ht="46.5" customHeight="1" thickBot="1" x14ac:dyDescent="0.5500000000000000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6" ht="63.75" customHeight="1" thickBot="1" x14ac:dyDescent="0.3">
      <c r="A3" s="118"/>
      <c r="B3" s="383" t="s">
        <v>129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5"/>
    </row>
    <row r="4" spans="1:26" s="139" customFormat="1" ht="188.25" customHeight="1" thickBot="1" x14ac:dyDescent="0.3">
      <c r="A4" s="120"/>
      <c r="B4" s="190" t="s">
        <v>1</v>
      </c>
      <c r="C4" s="386" t="s">
        <v>6</v>
      </c>
      <c r="D4" s="387"/>
      <c r="E4" s="182" t="s">
        <v>27</v>
      </c>
      <c r="F4" s="183"/>
      <c r="G4" s="182" t="s">
        <v>7</v>
      </c>
      <c r="H4" s="184"/>
      <c r="I4" s="185" t="s">
        <v>28</v>
      </c>
      <c r="J4" s="186"/>
      <c r="K4" s="184" t="s">
        <v>23</v>
      </c>
      <c r="L4" s="186"/>
      <c r="M4" s="184" t="s">
        <v>25</v>
      </c>
      <c r="N4" s="186"/>
      <c r="O4" s="184" t="s">
        <v>33</v>
      </c>
      <c r="P4" s="186"/>
      <c r="Q4" s="148" t="s">
        <v>30</v>
      </c>
      <c r="R4" s="148" t="s">
        <v>86</v>
      </c>
      <c r="S4" s="187"/>
      <c r="T4" s="148" t="s">
        <v>87</v>
      </c>
      <c r="U4" s="187"/>
      <c r="V4" s="148" t="s">
        <v>108</v>
      </c>
      <c r="W4" s="187"/>
      <c r="X4" s="148" t="s">
        <v>109</v>
      </c>
      <c r="Y4" s="187"/>
      <c r="Z4" s="188" t="s">
        <v>45</v>
      </c>
    </row>
    <row r="5" spans="1:26" s="194" customFormat="1" ht="42" customHeight="1" x14ac:dyDescent="0.25">
      <c r="A5" s="193"/>
      <c r="B5" s="248" t="s">
        <v>69</v>
      </c>
      <c r="C5" s="90"/>
      <c r="D5" s="22"/>
      <c r="E5" s="23"/>
      <c r="F5" s="24"/>
      <c r="G5" s="45"/>
      <c r="H5" s="24"/>
      <c r="I5" s="23"/>
      <c r="J5" s="26"/>
      <c r="K5" s="79"/>
      <c r="L5" s="26"/>
      <c r="M5" s="79"/>
      <c r="N5" s="26"/>
      <c r="O5" s="79"/>
      <c r="P5" s="26"/>
      <c r="Q5" s="245"/>
      <c r="R5" s="245"/>
      <c r="S5" s="246"/>
      <c r="T5" s="245"/>
      <c r="U5" s="246"/>
      <c r="V5" s="245"/>
      <c r="W5" s="246"/>
      <c r="X5" s="245"/>
      <c r="Y5" s="246"/>
      <c r="Z5" s="249"/>
    </row>
    <row r="6" spans="1:26" s="194" customFormat="1" ht="42" customHeight="1" x14ac:dyDescent="0.25">
      <c r="A6" s="193"/>
      <c r="B6" s="93" t="s">
        <v>114</v>
      </c>
      <c r="C6" s="90" t="s">
        <v>115</v>
      </c>
      <c r="D6" s="22"/>
      <c r="E6" s="23"/>
      <c r="F6" s="24"/>
      <c r="G6" s="45"/>
      <c r="H6" s="24"/>
      <c r="I6" s="23"/>
      <c r="J6" s="26"/>
      <c r="K6" s="79"/>
      <c r="L6" s="26"/>
      <c r="M6" s="79"/>
      <c r="N6" s="26"/>
      <c r="O6" s="79"/>
      <c r="P6" s="26"/>
      <c r="Q6" s="261"/>
      <c r="R6" s="261"/>
      <c r="S6" s="262"/>
      <c r="T6" s="261"/>
      <c r="U6" s="262" t="s">
        <v>0</v>
      </c>
      <c r="V6" s="261">
        <v>0</v>
      </c>
      <c r="W6" s="262" t="s">
        <v>0</v>
      </c>
      <c r="X6" s="261">
        <v>0</v>
      </c>
      <c r="Y6" s="262" t="s">
        <v>0</v>
      </c>
      <c r="Z6" s="93" t="s">
        <v>120</v>
      </c>
    </row>
    <row r="7" spans="1:26" s="194" customFormat="1" ht="49.5" customHeight="1" x14ac:dyDescent="0.25">
      <c r="A7" s="193"/>
      <c r="B7" s="93" t="s">
        <v>80</v>
      </c>
      <c r="C7" s="90"/>
      <c r="D7" s="22"/>
      <c r="E7" s="23"/>
      <c r="F7" s="24"/>
      <c r="G7" s="45"/>
      <c r="H7" s="24"/>
      <c r="I7" s="23"/>
      <c r="J7" s="26"/>
      <c r="K7" s="79"/>
      <c r="L7" s="26"/>
      <c r="M7" s="79"/>
      <c r="N7" s="26"/>
      <c r="O7" s="79"/>
      <c r="P7" s="26"/>
      <c r="Q7" s="245"/>
      <c r="R7" s="245">
        <v>0</v>
      </c>
      <c r="S7" s="246" t="s">
        <v>0</v>
      </c>
      <c r="T7" s="245">
        <v>0</v>
      </c>
      <c r="U7" s="246" t="s">
        <v>0</v>
      </c>
      <c r="V7" s="245">
        <v>0</v>
      </c>
      <c r="W7" s="246" t="s">
        <v>0</v>
      </c>
      <c r="X7" s="245">
        <v>0</v>
      </c>
      <c r="Y7" s="246" t="s">
        <v>0</v>
      </c>
      <c r="Z7" s="93" t="s">
        <v>90</v>
      </c>
    </row>
    <row r="8" spans="1:26" s="194" customFormat="1" ht="71.25" customHeight="1" x14ac:dyDescent="0.25">
      <c r="A8" s="193"/>
      <c r="B8" s="93" t="s">
        <v>100</v>
      </c>
      <c r="C8" s="90"/>
      <c r="D8" s="22"/>
      <c r="E8" s="23"/>
      <c r="F8" s="24"/>
      <c r="G8" s="45"/>
      <c r="H8" s="24"/>
      <c r="I8" s="23"/>
      <c r="J8" s="26"/>
      <c r="K8" s="79"/>
      <c r="L8" s="26"/>
      <c r="M8" s="79"/>
      <c r="N8" s="26"/>
      <c r="O8" s="79"/>
      <c r="P8" s="26"/>
      <c r="Q8" s="245"/>
      <c r="R8" s="245">
        <v>0</v>
      </c>
      <c r="S8" s="52" t="s">
        <v>0</v>
      </c>
      <c r="T8" s="245">
        <v>0</v>
      </c>
      <c r="U8" s="52" t="s">
        <v>0</v>
      </c>
      <c r="V8" s="257">
        <v>5525</v>
      </c>
      <c r="W8" s="52" t="s">
        <v>0</v>
      </c>
      <c r="X8" s="257">
        <v>6685.25</v>
      </c>
      <c r="Y8" s="52" t="s">
        <v>0</v>
      </c>
      <c r="Z8" s="93" t="s">
        <v>101</v>
      </c>
    </row>
    <row r="9" spans="1:26" s="194" customFormat="1" ht="51" customHeight="1" x14ac:dyDescent="0.25">
      <c r="A9" s="193"/>
      <c r="B9" s="93" t="s">
        <v>98</v>
      </c>
      <c r="C9" s="90"/>
      <c r="D9" s="22"/>
      <c r="E9" s="23"/>
      <c r="F9" s="24"/>
      <c r="G9" s="45"/>
      <c r="H9" s="24"/>
      <c r="I9" s="23"/>
      <c r="J9" s="26"/>
      <c r="K9" s="79"/>
      <c r="L9" s="26"/>
      <c r="M9" s="79"/>
      <c r="N9" s="26"/>
      <c r="O9" s="79"/>
      <c r="P9" s="26"/>
      <c r="Q9" s="257"/>
      <c r="R9" s="257"/>
      <c r="S9" s="52"/>
      <c r="T9" s="257"/>
      <c r="U9" s="52" t="s">
        <v>0</v>
      </c>
      <c r="V9" s="257">
        <v>0</v>
      </c>
      <c r="W9" s="52" t="s">
        <v>0</v>
      </c>
      <c r="X9" s="257">
        <v>0</v>
      </c>
      <c r="Y9" s="52" t="s">
        <v>0</v>
      </c>
      <c r="Z9" s="93" t="s">
        <v>97</v>
      </c>
    </row>
    <row r="10" spans="1:26" s="194" customFormat="1" ht="39.9" customHeight="1" x14ac:dyDescent="0.25">
      <c r="A10" s="193"/>
      <c r="B10" s="92" t="s">
        <v>76</v>
      </c>
      <c r="C10" s="90"/>
      <c r="D10" s="22"/>
      <c r="E10" s="23"/>
      <c r="F10" s="24"/>
      <c r="G10" s="45"/>
      <c r="H10" s="24"/>
      <c r="I10" s="23"/>
      <c r="J10" s="26"/>
      <c r="K10" s="79"/>
      <c r="L10" s="26"/>
      <c r="M10" s="79"/>
      <c r="N10" s="26"/>
      <c r="O10" s="79"/>
      <c r="P10" s="26"/>
      <c r="Q10" s="245"/>
      <c r="R10" s="245">
        <v>0</v>
      </c>
      <c r="S10" s="52" t="s">
        <v>0</v>
      </c>
      <c r="T10" s="245">
        <v>0</v>
      </c>
      <c r="U10" s="52" t="s">
        <v>0</v>
      </c>
      <c r="V10" s="257">
        <v>0</v>
      </c>
      <c r="W10" s="52" t="s">
        <v>0</v>
      </c>
      <c r="X10" s="257">
        <v>0</v>
      </c>
      <c r="Y10" s="52" t="s">
        <v>0</v>
      </c>
      <c r="Z10" s="93" t="s">
        <v>97</v>
      </c>
    </row>
    <row r="11" spans="1:26" s="194" customFormat="1" ht="83.25" customHeight="1" x14ac:dyDescent="0.25">
      <c r="A11" s="193"/>
      <c r="B11" s="92" t="s">
        <v>70</v>
      </c>
      <c r="C11" s="90"/>
      <c r="D11" s="22"/>
      <c r="E11" s="23"/>
      <c r="F11" s="24"/>
      <c r="G11" s="45"/>
      <c r="H11" s="24"/>
      <c r="I11" s="23"/>
      <c r="J11" s="26"/>
      <c r="K11" s="79"/>
      <c r="L11" s="26"/>
      <c r="M11" s="79"/>
      <c r="N11" s="26"/>
      <c r="O11" s="79"/>
      <c r="P11" s="26"/>
      <c r="Q11" s="245"/>
      <c r="R11" s="245">
        <v>0</v>
      </c>
      <c r="S11" s="52" t="s">
        <v>0</v>
      </c>
      <c r="T11" s="245">
        <v>0</v>
      </c>
      <c r="U11" s="52" t="s">
        <v>0</v>
      </c>
      <c r="V11" s="245">
        <v>52875</v>
      </c>
      <c r="W11" s="52" t="s">
        <v>0</v>
      </c>
      <c r="X11" s="245">
        <v>55263.75</v>
      </c>
      <c r="Y11" s="52" t="s">
        <v>0</v>
      </c>
      <c r="Z11" s="174" t="s">
        <v>91</v>
      </c>
    </row>
    <row r="12" spans="1:26" s="194" customFormat="1" ht="70.5" customHeight="1" x14ac:dyDescent="0.25">
      <c r="A12" s="193"/>
      <c r="B12" s="92" t="s">
        <v>71</v>
      </c>
      <c r="C12" s="90"/>
      <c r="D12" s="22"/>
      <c r="E12" s="23"/>
      <c r="F12" s="24"/>
      <c r="G12" s="45"/>
      <c r="H12" s="24"/>
      <c r="I12" s="23"/>
      <c r="J12" s="26"/>
      <c r="K12" s="79"/>
      <c r="L12" s="26"/>
      <c r="M12" s="79"/>
      <c r="N12" s="26"/>
      <c r="O12" s="79"/>
      <c r="P12" s="26"/>
      <c r="Q12" s="245"/>
      <c r="R12" s="245">
        <v>0</v>
      </c>
      <c r="S12" s="52" t="s">
        <v>0</v>
      </c>
      <c r="T12" s="245">
        <v>0</v>
      </c>
      <c r="U12" s="52" t="s">
        <v>0</v>
      </c>
      <c r="V12" s="245">
        <v>0</v>
      </c>
      <c r="W12" s="52" t="s">
        <v>0</v>
      </c>
      <c r="X12" s="245">
        <v>0</v>
      </c>
      <c r="Y12" s="52" t="s">
        <v>0</v>
      </c>
      <c r="Z12" s="93" t="s">
        <v>92</v>
      </c>
    </row>
    <row r="13" spans="1:26" s="194" customFormat="1" ht="68.25" customHeight="1" thickBot="1" x14ac:dyDescent="0.3">
      <c r="A13" s="193"/>
      <c r="B13" s="92" t="s">
        <v>72</v>
      </c>
      <c r="C13" s="90"/>
      <c r="D13" s="22"/>
      <c r="E13" s="23"/>
      <c r="F13" s="24"/>
      <c r="G13" s="45"/>
      <c r="H13" s="24"/>
      <c r="I13" s="23"/>
      <c r="J13" s="26"/>
      <c r="K13" s="79"/>
      <c r="L13" s="26"/>
      <c r="M13" s="79"/>
      <c r="N13" s="26"/>
      <c r="O13" s="79"/>
      <c r="P13" s="26"/>
      <c r="Q13" s="245"/>
      <c r="R13" s="245">
        <v>0</v>
      </c>
      <c r="S13" s="52" t="s">
        <v>0</v>
      </c>
      <c r="T13" s="245">
        <v>0</v>
      </c>
      <c r="U13" s="52" t="s">
        <v>0</v>
      </c>
      <c r="V13" s="245">
        <v>50000</v>
      </c>
      <c r="W13" s="52" t="s">
        <v>0</v>
      </c>
      <c r="X13" s="245">
        <v>51134</v>
      </c>
      <c r="Y13" s="52" t="s">
        <v>0</v>
      </c>
      <c r="Z13" s="174" t="s">
        <v>85</v>
      </c>
    </row>
    <row r="14" spans="1:26" ht="31.5" customHeight="1" thickBot="1" x14ac:dyDescent="0.3">
      <c r="A14" s="119"/>
      <c r="B14" s="175" t="s">
        <v>2</v>
      </c>
      <c r="C14" s="176" t="e">
        <f>SUM(#REF!)</f>
        <v>#REF!</v>
      </c>
      <c r="D14" s="177" t="s">
        <v>0</v>
      </c>
      <c r="E14" s="178">
        <f>SUM(E5:E13)</f>
        <v>0</v>
      </c>
      <c r="F14" s="167" t="s">
        <v>0</v>
      </c>
      <c r="G14" s="168" t="e">
        <f>SUM(#REF!)</f>
        <v>#REF!</v>
      </c>
      <c r="H14" s="167" t="s">
        <v>0</v>
      </c>
      <c r="I14" s="178">
        <f>SUM(I5:I13)</f>
        <v>0</v>
      </c>
      <c r="J14" s="170" t="s">
        <v>0</v>
      </c>
      <c r="K14" s="179">
        <f>SUM(K5:K13)</f>
        <v>0</v>
      </c>
      <c r="L14" s="170" t="s">
        <v>0</v>
      </c>
      <c r="M14" s="179">
        <f>SUM(M5:M13)</f>
        <v>0</v>
      </c>
      <c r="N14" s="170" t="s">
        <v>0</v>
      </c>
      <c r="O14" s="179" t="e">
        <f>SUM(#REF!)</f>
        <v>#REF!</v>
      </c>
      <c r="P14" s="170" t="s">
        <v>0</v>
      </c>
      <c r="Q14" s="180">
        <f>SUM(Q5:Q13)</f>
        <v>0</v>
      </c>
      <c r="R14" s="180">
        <f>SUM(R5:R13)</f>
        <v>0</v>
      </c>
      <c r="S14" s="181" t="s">
        <v>0</v>
      </c>
      <c r="T14" s="180">
        <f>SUM(T5:T13)</f>
        <v>0</v>
      </c>
      <c r="U14" s="181" t="s">
        <v>0</v>
      </c>
      <c r="V14" s="180">
        <f>SUM(V5:V13)</f>
        <v>108400</v>
      </c>
      <c r="W14" s="181" t="s">
        <v>0</v>
      </c>
      <c r="X14" s="180">
        <f>SUM(X5:X13)</f>
        <v>113083</v>
      </c>
      <c r="Y14" s="181" t="s">
        <v>0</v>
      </c>
      <c r="Z14" s="250"/>
    </row>
    <row r="15" spans="1:26" ht="63" customHeight="1" thickBot="1" x14ac:dyDescent="0.4">
      <c r="A15" s="119"/>
      <c r="B15" s="87"/>
      <c r="C15" s="39"/>
      <c r="D15" s="39"/>
      <c r="E15" s="40"/>
      <c r="F15" s="41"/>
      <c r="G15" s="41"/>
      <c r="H15" s="41"/>
      <c r="I15" s="42"/>
      <c r="J15" s="41"/>
      <c r="K15" s="19"/>
      <c r="L15" s="20"/>
      <c r="M15" s="19"/>
      <c r="N15" s="20"/>
      <c r="O15" s="28"/>
      <c r="P15" s="20"/>
      <c r="Q15" s="28"/>
    </row>
    <row r="16" spans="1:26" s="10" customFormat="1" ht="188.25" customHeight="1" thickBot="1" x14ac:dyDescent="0.3">
      <c r="A16" s="121"/>
      <c r="B16" s="191" t="s">
        <v>3</v>
      </c>
      <c r="C16" s="380" t="s">
        <v>6</v>
      </c>
      <c r="D16" s="381"/>
      <c r="E16" s="141" t="s">
        <v>27</v>
      </c>
      <c r="F16" s="142"/>
      <c r="G16" s="141" t="s">
        <v>7</v>
      </c>
      <c r="H16" s="143"/>
      <c r="I16" s="144" t="s">
        <v>28</v>
      </c>
      <c r="J16" s="145"/>
      <c r="K16" s="143" t="s">
        <v>23</v>
      </c>
      <c r="L16" s="146"/>
      <c r="M16" s="143" t="s">
        <v>26</v>
      </c>
      <c r="N16" s="146"/>
      <c r="O16" s="143" t="s">
        <v>32</v>
      </c>
      <c r="P16" s="146"/>
      <c r="Q16" s="147" t="s">
        <v>30</v>
      </c>
      <c r="R16" s="148" t="s">
        <v>86</v>
      </c>
      <c r="S16" s="149"/>
      <c r="T16" s="199" t="s">
        <v>87</v>
      </c>
      <c r="U16" s="204"/>
      <c r="V16" s="199" t="s">
        <v>110</v>
      </c>
      <c r="W16" s="204"/>
      <c r="X16" s="216" t="s">
        <v>111</v>
      </c>
      <c r="Y16" s="204"/>
      <c r="Z16" s="189" t="s">
        <v>38</v>
      </c>
    </row>
    <row r="17" spans="1:26" s="196" customFormat="1" ht="51" customHeight="1" x14ac:dyDescent="0.25">
      <c r="A17" s="195"/>
      <c r="B17" s="115" t="s">
        <v>82</v>
      </c>
      <c r="C17" s="29"/>
      <c r="D17" s="60"/>
      <c r="E17" s="44"/>
      <c r="F17" s="31"/>
      <c r="G17" s="45"/>
      <c r="H17" s="31"/>
      <c r="I17" s="44"/>
      <c r="J17" s="31"/>
      <c r="K17" s="44"/>
      <c r="L17" s="31"/>
      <c r="M17" s="44"/>
      <c r="N17" s="31"/>
      <c r="O17" s="44"/>
      <c r="P17" s="32"/>
      <c r="Q17" s="101"/>
      <c r="R17" s="245"/>
      <c r="S17" s="32"/>
      <c r="T17" s="200"/>
      <c r="U17" s="205"/>
      <c r="V17" s="200"/>
      <c r="W17" s="205"/>
      <c r="X17" s="198"/>
      <c r="Y17" s="205"/>
      <c r="Z17" s="251"/>
    </row>
    <row r="18" spans="1:26" s="196" customFormat="1" ht="51" customHeight="1" x14ac:dyDescent="0.25">
      <c r="A18" s="195"/>
      <c r="B18" s="252" t="s">
        <v>114</v>
      </c>
      <c r="C18" s="29"/>
      <c r="D18" s="60"/>
      <c r="E18" s="44"/>
      <c r="F18" s="31"/>
      <c r="G18" s="45"/>
      <c r="H18" s="31"/>
      <c r="I18" s="44"/>
      <c r="J18" s="31"/>
      <c r="K18" s="44"/>
      <c r="L18" s="31"/>
      <c r="M18" s="44"/>
      <c r="N18" s="31"/>
      <c r="O18" s="44"/>
      <c r="P18" s="32"/>
      <c r="Q18" s="101"/>
      <c r="R18" s="261"/>
      <c r="S18" s="32"/>
      <c r="T18" s="200"/>
      <c r="U18" s="229" t="s">
        <v>0</v>
      </c>
      <c r="V18" s="200">
        <v>0</v>
      </c>
      <c r="W18" s="229" t="s">
        <v>0</v>
      </c>
      <c r="X18" s="198">
        <v>0</v>
      </c>
      <c r="Y18" s="229" t="s">
        <v>0</v>
      </c>
      <c r="Z18" s="93" t="s">
        <v>122</v>
      </c>
    </row>
    <row r="19" spans="1:26" s="197" customFormat="1" ht="51.75" customHeight="1" x14ac:dyDescent="0.25">
      <c r="A19" s="382"/>
      <c r="B19" s="255" t="s">
        <v>79</v>
      </c>
      <c r="C19" s="233"/>
      <c r="D19" s="234"/>
      <c r="E19" s="235"/>
      <c r="F19" s="236"/>
      <c r="G19" s="237"/>
      <c r="H19" s="236"/>
      <c r="I19" s="235"/>
      <c r="J19" s="236"/>
      <c r="K19" s="235"/>
      <c r="L19" s="236"/>
      <c r="M19" s="235"/>
      <c r="N19" s="236"/>
      <c r="O19" s="235"/>
      <c r="P19" s="238"/>
      <c r="Q19" s="239"/>
      <c r="R19" s="240">
        <v>0</v>
      </c>
      <c r="S19" s="238" t="s">
        <v>0</v>
      </c>
      <c r="T19" s="241">
        <v>0</v>
      </c>
      <c r="U19" s="242" t="s">
        <v>0</v>
      </c>
      <c r="V19" s="241">
        <v>0</v>
      </c>
      <c r="W19" s="242" t="s">
        <v>0</v>
      </c>
      <c r="X19" s="243">
        <v>0</v>
      </c>
      <c r="Y19" s="242" t="s">
        <v>0</v>
      </c>
      <c r="Z19" s="232" t="s">
        <v>90</v>
      </c>
    </row>
    <row r="20" spans="1:26" s="197" customFormat="1" ht="38.25" customHeight="1" x14ac:dyDescent="0.25">
      <c r="A20" s="382"/>
      <c r="B20" s="252" t="s">
        <v>81</v>
      </c>
      <c r="C20" s="220"/>
      <c r="D20" s="221"/>
      <c r="E20" s="222"/>
      <c r="F20" s="223"/>
      <c r="G20" s="224"/>
      <c r="H20" s="223"/>
      <c r="I20" s="222"/>
      <c r="J20" s="223"/>
      <c r="K20" s="222"/>
      <c r="L20" s="223"/>
      <c r="M20" s="222"/>
      <c r="N20" s="223"/>
      <c r="O20" s="222"/>
      <c r="P20" s="225"/>
      <c r="Q20" s="226"/>
      <c r="R20" s="227">
        <v>0</v>
      </c>
      <c r="S20" s="225" t="s">
        <v>0</v>
      </c>
      <c r="T20" s="228">
        <v>0</v>
      </c>
      <c r="U20" s="229" t="s">
        <v>0</v>
      </c>
      <c r="V20" s="228">
        <v>0</v>
      </c>
      <c r="W20" s="229" t="s">
        <v>0</v>
      </c>
      <c r="X20" s="230">
        <v>0</v>
      </c>
      <c r="Y20" s="229" t="s">
        <v>0</v>
      </c>
      <c r="Z20" s="93" t="s">
        <v>90</v>
      </c>
    </row>
    <row r="21" spans="1:26" s="197" customFormat="1" ht="74.25" customHeight="1" x14ac:dyDescent="0.25">
      <c r="A21" s="244"/>
      <c r="B21" s="93" t="s">
        <v>99</v>
      </c>
      <c r="C21" s="29"/>
      <c r="D21" s="60"/>
      <c r="E21" s="44"/>
      <c r="F21" s="31"/>
      <c r="G21" s="45"/>
      <c r="H21" s="31"/>
      <c r="I21" s="44"/>
      <c r="J21" s="31"/>
      <c r="K21" s="44"/>
      <c r="L21" s="31"/>
      <c r="M21" s="44"/>
      <c r="N21" s="31"/>
      <c r="O21" s="44"/>
      <c r="P21" s="32"/>
      <c r="Q21" s="101"/>
      <c r="R21" s="245">
        <v>0</v>
      </c>
      <c r="S21" s="32" t="s">
        <v>0</v>
      </c>
      <c r="T21" s="200">
        <v>0</v>
      </c>
      <c r="U21" s="205" t="s">
        <v>0</v>
      </c>
      <c r="V21" s="200">
        <v>5525</v>
      </c>
      <c r="W21" s="242" t="s">
        <v>0</v>
      </c>
      <c r="X21" s="257">
        <v>6685.25</v>
      </c>
      <c r="Y21" s="205" t="s">
        <v>0</v>
      </c>
      <c r="Z21" s="232" t="s">
        <v>101</v>
      </c>
    </row>
    <row r="22" spans="1:26" s="197" customFormat="1" ht="44.25" customHeight="1" x14ac:dyDescent="0.25">
      <c r="A22" s="256"/>
      <c r="B22" s="93" t="s">
        <v>98</v>
      </c>
      <c r="C22" s="29"/>
      <c r="D22" s="60"/>
      <c r="E22" s="44"/>
      <c r="F22" s="31"/>
      <c r="G22" s="45"/>
      <c r="H22" s="31"/>
      <c r="I22" s="44"/>
      <c r="J22" s="31"/>
      <c r="K22" s="44"/>
      <c r="L22" s="31"/>
      <c r="M22" s="44"/>
      <c r="N22" s="31"/>
      <c r="O22" s="44"/>
      <c r="P22" s="32"/>
      <c r="Q22" s="101"/>
      <c r="R22" s="257"/>
      <c r="S22" s="32"/>
      <c r="T22" s="200"/>
      <c r="U22" s="205" t="s">
        <v>0</v>
      </c>
      <c r="V22" s="200">
        <v>0</v>
      </c>
      <c r="W22" s="205" t="s">
        <v>0</v>
      </c>
      <c r="X22" s="198">
        <v>0</v>
      </c>
      <c r="Y22" s="205" t="s">
        <v>0</v>
      </c>
      <c r="Z22" s="93"/>
    </row>
    <row r="23" spans="1:26" s="197" customFormat="1" ht="46.5" customHeight="1" x14ac:dyDescent="0.25">
      <c r="A23" s="256"/>
      <c r="B23" s="93" t="s">
        <v>76</v>
      </c>
      <c r="C23" s="29"/>
      <c r="D23" s="60"/>
      <c r="E23" s="44"/>
      <c r="F23" s="31"/>
      <c r="G23" s="45"/>
      <c r="H23" s="31"/>
      <c r="I23" s="44"/>
      <c r="J23" s="31"/>
      <c r="K23" s="44"/>
      <c r="L23" s="31"/>
      <c r="M23" s="44"/>
      <c r="N23" s="31"/>
      <c r="O23" s="44"/>
      <c r="P23" s="32"/>
      <c r="Q23" s="101"/>
      <c r="R23" s="247"/>
      <c r="S23" s="32"/>
      <c r="T23" s="200"/>
      <c r="U23" s="205" t="s">
        <v>0</v>
      </c>
      <c r="V23" s="200">
        <v>0</v>
      </c>
      <c r="W23" s="205" t="s">
        <v>0</v>
      </c>
      <c r="X23" s="198">
        <v>0</v>
      </c>
      <c r="Y23" s="205" t="s">
        <v>0</v>
      </c>
      <c r="Z23" s="93"/>
    </row>
    <row r="24" spans="1:26" s="197" customFormat="1" ht="38.25" customHeight="1" x14ac:dyDescent="0.25">
      <c r="A24" s="382"/>
      <c r="B24" s="253" t="s">
        <v>70</v>
      </c>
      <c r="C24" s="233"/>
      <c r="D24" s="234"/>
      <c r="E24" s="235"/>
      <c r="F24" s="236"/>
      <c r="G24" s="237"/>
      <c r="H24" s="236"/>
      <c r="I24" s="235"/>
      <c r="J24" s="236"/>
      <c r="K24" s="235"/>
      <c r="L24" s="236"/>
      <c r="M24" s="235"/>
      <c r="N24" s="236"/>
      <c r="O24" s="235"/>
      <c r="P24" s="238"/>
      <c r="Q24" s="239"/>
      <c r="R24" s="240">
        <v>41000</v>
      </c>
      <c r="S24" s="238" t="s">
        <v>0</v>
      </c>
      <c r="T24" s="241" t="s">
        <v>89</v>
      </c>
      <c r="U24" s="242" t="s">
        <v>0</v>
      </c>
      <c r="V24" s="241">
        <v>41500</v>
      </c>
      <c r="W24" s="242" t="s">
        <v>0</v>
      </c>
      <c r="X24" s="243">
        <v>41500</v>
      </c>
      <c r="Y24" s="242" t="s">
        <v>0</v>
      </c>
      <c r="Z24" s="232" t="s">
        <v>88</v>
      </c>
    </row>
    <row r="25" spans="1:26" s="197" customFormat="1" ht="48" customHeight="1" x14ac:dyDescent="0.25">
      <c r="A25" s="382"/>
      <c r="B25" s="254" t="s">
        <v>84</v>
      </c>
      <c r="C25" s="220"/>
      <c r="D25" s="221"/>
      <c r="E25" s="222"/>
      <c r="F25" s="223"/>
      <c r="G25" s="224"/>
      <c r="H25" s="223"/>
      <c r="I25" s="222"/>
      <c r="J25" s="223"/>
      <c r="K25" s="222"/>
      <c r="L25" s="223"/>
      <c r="M25" s="222"/>
      <c r="N25" s="223"/>
      <c r="O25" s="222"/>
      <c r="P25" s="225"/>
      <c r="Q25" s="226"/>
      <c r="R25" s="227">
        <v>6800</v>
      </c>
      <c r="S25" s="225" t="s">
        <v>0</v>
      </c>
      <c r="T25" s="228" t="s">
        <v>89</v>
      </c>
      <c r="U25" s="229" t="s">
        <v>0</v>
      </c>
      <c r="V25" s="228">
        <v>11375</v>
      </c>
      <c r="W25" s="229" t="s">
        <v>0</v>
      </c>
      <c r="X25" s="230">
        <f>(11375*1.21)</f>
        <v>13763.75</v>
      </c>
      <c r="Y25" s="229" t="s">
        <v>0</v>
      </c>
      <c r="Z25" s="231" t="s">
        <v>93</v>
      </c>
    </row>
    <row r="26" spans="1:26" s="197" customFormat="1" ht="48" customHeight="1" x14ac:dyDescent="0.25">
      <c r="A26" s="244"/>
      <c r="B26" s="253" t="s">
        <v>71</v>
      </c>
      <c r="C26" s="233"/>
      <c r="D26" s="234"/>
      <c r="E26" s="235"/>
      <c r="F26" s="236"/>
      <c r="G26" s="237"/>
      <c r="H26" s="236"/>
      <c r="I26" s="235"/>
      <c r="J26" s="236"/>
      <c r="K26" s="235"/>
      <c r="L26" s="236"/>
      <c r="M26" s="235"/>
      <c r="N26" s="236"/>
      <c r="O26" s="235"/>
      <c r="P26" s="238"/>
      <c r="Q26" s="239"/>
      <c r="R26" s="240">
        <v>0</v>
      </c>
      <c r="S26" s="238" t="s">
        <v>0</v>
      </c>
      <c r="T26" s="241">
        <v>0</v>
      </c>
      <c r="U26" s="242" t="s">
        <v>0</v>
      </c>
      <c r="V26" s="241">
        <v>0</v>
      </c>
      <c r="W26" s="242" t="s">
        <v>0</v>
      </c>
      <c r="X26" s="243">
        <v>0</v>
      </c>
      <c r="Y26" s="242" t="s">
        <v>0</v>
      </c>
      <c r="Z26" s="232" t="s">
        <v>92</v>
      </c>
    </row>
    <row r="27" spans="1:26" s="197" customFormat="1" ht="34.5" customHeight="1" x14ac:dyDescent="0.25">
      <c r="A27" s="382"/>
      <c r="B27" s="255" t="s">
        <v>72</v>
      </c>
      <c r="C27" s="233"/>
      <c r="D27" s="234"/>
      <c r="E27" s="235"/>
      <c r="F27" s="236"/>
      <c r="G27" s="237"/>
      <c r="H27" s="236"/>
      <c r="I27" s="235"/>
      <c r="J27" s="236"/>
      <c r="K27" s="235"/>
      <c r="L27" s="236"/>
      <c r="M27" s="235"/>
      <c r="N27" s="236"/>
      <c r="O27" s="235"/>
      <c r="P27" s="238"/>
      <c r="Q27" s="239"/>
      <c r="R27" s="240">
        <v>44600</v>
      </c>
      <c r="S27" s="238" t="s">
        <v>0</v>
      </c>
      <c r="T27" s="241" t="s">
        <v>89</v>
      </c>
      <c r="U27" s="242" t="s">
        <v>0</v>
      </c>
      <c r="V27" s="241">
        <v>44600</v>
      </c>
      <c r="W27" s="242" t="s">
        <v>0</v>
      </c>
      <c r="X27" s="243">
        <v>44600</v>
      </c>
      <c r="Y27" s="242" t="s">
        <v>0</v>
      </c>
      <c r="Z27" s="232" t="s">
        <v>88</v>
      </c>
    </row>
    <row r="28" spans="1:26" s="197" customFormat="1" ht="43.5" customHeight="1" thickBot="1" x14ac:dyDescent="0.3">
      <c r="A28" s="382"/>
      <c r="B28" s="252" t="s">
        <v>83</v>
      </c>
      <c r="C28" s="220"/>
      <c r="D28" s="221"/>
      <c r="E28" s="222"/>
      <c r="F28" s="223"/>
      <c r="G28" s="224"/>
      <c r="H28" s="223"/>
      <c r="I28" s="222"/>
      <c r="J28" s="223"/>
      <c r="K28" s="222"/>
      <c r="L28" s="223"/>
      <c r="M28" s="222"/>
      <c r="N28" s="223"/>
      <c r="O28" s="222"/>
      <c r="P28" s="225"/>
      <c r="Q28" s="226"/>
      <c r="R28" s="227">
        <v>5400</v>
      </c>
      <c r="S28" s="225" t="s">
        <v>0</v>
      </c>
      <c r="T28" s="228" t="s">
        <v>89</v>
      </c>
      <c r="U28" s="229" t="s">
        <v>0</v>
      </c>
      <c r="V28" s="228">
        <v>3000</v>
      </c>
      <c r="W28" s="229" t="s">
        <v>0</v>
      </c>
      <c r="X28" s="230">
        <v>3630</v>
      </c>
      <c r="Y28" s="229" t="s">
        <v>0</v>
      </c>
      <c r="Z28" s="231" t="s">
        <v>121</v>
      </c>
    </row>
    <row r="29" spans="1:26" ht="68.25" customHeight="1" thickBot="1" x14ac:dyDescent="0.3">
      <c r="A29" s="138"/>
      <c r="B29" s="163" t="s">
        <v>4</v>
      </c>
      <c r="C29" s="164" t="e">
        <f>SUM(#REF!)</f>
        <v>#REF!</v>
      </c>
      <c r="D29" s="165" t="s">
        <v>0</v>
      </c>
      <c r="E29" s="166">
        <f>SUM(E17:E28)</f>
        <v>0</v>
      </c>
      <c r="F29" s="167" t="s">
        <v>0</v>
      </c>
      <c r="G29" s="168" t="e">
        <f>SUM(#REF!)</f>
        <v>#REF!</v>
      </c>
      <c r="H29" s="167" t="s">
        <v>0</v>
      </c>
      <c r="I29" s="166">
        <f>SUM(I17:I28)</f>
        <v>0</v>
      </c>
      <c r="J29" s="167" t="s">
        <v>0</v>
      </c>
      <c r="K29" s="169">
        <f>SUM(K17:K28)</f>
        <v>0</v>
      </c>
      <c r="L29" s="167" t="s">
        <v>0</v>
      </c>
      <c r="M29" s="169">
        <f>SUM(M17:M28)</f>
        <v>0</v>
      </c>
      <c r="N29" s="167" t="s">
        <v>0</v>
      </c>
      <c r="O29" s="169">
        <f>SUM(O17:O28)</f>
        <v>0</v>
      </c>
      <c r="P29" s="170" t="s">
        <v>0</v>
      </c>
      <c r="Q29" s="171">
        <f>SUM(Q17:Q28)</f>
        <v>0</v>
      </c>
      <c r="R29" s="172">
        <f>SUM(R17:R28)</f>
        <v>97800</v>
      </c>
      <c r="S29" s="170" t="s">
        <v>0</v>
      </c>
      <c r="T29" s="171">
        <f>SUM(T17:T28)</f>
        <v>0</v>
      </c>
      <c r="U29" s="207" t="s">
        <v>0</v>
      </c>
      <c r="V29" s="171">
        <f>SUM(V17:V28)</f>
        <v>106000</v>
      </c>
      <c r="W29" s="207" t="s">
        <v>0</v>
      </c>
      <c r="X29" s="169">
        <f>SUM(X17:X28)</f>
        <v>110179</v>
      </c>
      <c r="Y29" s="207" t="s">
        <v>0</v>
      </c>
      <c r="Z29" s="173" t="s">
        <v>89</v>
      </c>
    </row>
    <row r="30" spans="1:26" ht="23.25" customHeight="1" x14ac:dyDescent="0.25">
      <c r="A30" s="119"/>
      <c r="B30" s="150"/>
      <c r="C30" s="151"/>
      <c r="D30" s="152"/>
      <c r="E30" s="153"/>
      <c r="F30" s="154"/>
      <c r="G30" s="155"/>
      <c r="H30" s="154"/>
      <c r="I30" s="156"/>
      <c r="J30" s="154"/>
      <c r="K30" s="157"/>
      <c r="L30" s="154"/>
      <c r="M30" s="157"/>
      <c r="N30" s="158"/>
      <c r="O30" s="159"/>
      <c r="P30" s="158"/>
      <c r="Q30" s="160"/>
      <c r="R30" s="161"/>
      <c r="S30" s="162"/>
      <c r="T30" s="201"/>
      <c r="U30" s="208"/>
      <c r="V30" s="211"/>
      <c r="W30" s="214"/>
      <c r="X30" s="217"/>
      <c r="Y30" s="214"/>
      <c r="Z30" s="98"/>
    </row>
    <row r="31" spans="1:26" ht="32.25" customHeight="1" x14ac:dyDescent="0.25">
      <c r="A31" s="119"/>
      <c r="B31" s="74" t="s">
        <v>21</v>
      </c>
      <c r="C31" s="68" t="e">
        <f>SUM(C14-C29)</f>
        <v>#REF!</v>
      </c>
      <c r="D31" s="69" t="s">
        <v>0</v>
      </c>
      <c r="E31" s="75">
        <f>E14-E29</f>
        <v>0</v>
      </c>
      <c r="F31" s="71" t="s">
        <v>0</v>
      </c>
      <c r="G31" s="72" t="e">
        <f>G14-G29</f>
        <v>#REF!</v>
      </c>
      <c r="H31" s="71" t="s">
        <v>0</v>
      </c>
      <c r="I31" s="70">
        <f>I14-I29</f>
        <v>0</v>
      </c>
      <c r="J31" s="71" t="s">
        <v>0</v>
      </c>
      <c r="K31" s="76">
        <f>K14-K29</f>
        <v>0</v>
      </c>
      <c r="L31" s="71" t="s">
        <v>0</v>
      </c>
      <c r="M31" s="76">
        <f>M14-M29</f>
        <v>0</v>
      </c>
      <c r="N31" s="73" t="s">
        <v>0</v>
      </c>
      <c r="O31" s="77" t="e">
        <f>O14-O29</f>
        <v>#REF!</v>
      </c>
      <c r="P31" s="73" t="s">
        <v>0</v>
      </c>
      <c r="Q31" s="102">
        <f>Q14-Q29</f>
        <v>0</v>
      </c>
      <c r="R31" s="124">
        <f>SUM(R14-R29)</f>
        <v>-97800</v>
      </c>
      <c r="S31" s="73" t="s">
        <v>0</v>
      </c>
      <c r="T31" s="202">
        <f>SUM(T14-T29)</f>
        <v>0</v>
      </c>
      <c r="U31" s="209" t="s">
        <v>0</v>
      </c>
      <c r="V31" s="212">
        <f>V14-V29</f>
        <v>2400</v>
      </c>
      <c r="W31" s="209" t="s">
        <v>0</v>
      </c>
      <c r="X31" s="218">
        <f>SUM(X14-X29)</f>
        <v>2904</v>
      </c>
      <c r="Y31" s="209" t="s">
        <v>0</v>
      </c>
      <c r="Z31" s="99"/>
    </row>
    <row r="32" spans="1:26" s="4" customFormat="1" ht="21" thickBot="1" x14ac:dyDescent="0.4">
      <c r="A32" s="119"/>
      <c r="B32" s="47"/>
      <c r="C32" s="34"/>
      <c r="D32" s="35"/>
      <c r="E32" s="38"/>
      <c r="F32" s="36"/>
      <c r="G32" s="37"/>
      <c r="H32" s="36"/>
      <c r="I32" s="48"/>
      <c r="J32" s="36"/>
      <c r="K32" s="43"/>
      <c r="L32" s="49"/>
      <c r="M32" s="43"/>
      <c r="N32" s="50"/>
      <c r="O32" s="51"/>
      <c r="P32" s="50"/>
      <c r="Q32" s="103"/>
      <c r="R32" s="125"/>
      <c r="S32" s="126"/>
      <c r="T32" s="203"/>
      <c r="U32" s="210"/>
      <c r="V32" s="213"/>
      <c r="W32" s="215"/>
      <c r="X32" s="219"/>
      <c r="Y32" s="215"/>
      <c r="Z32" s="97"/>
    </row>
  </sheetData>
  <mergeCells count="6">
    <mergeCell ref="C16:D16"/>
    <mergeCell ref="A19:A20"/>
    <mergeCell ref="A24:A25"/>
    <mergeCell ref="A27:A28"/>
    <mergeCell ref="B3:Z3"/>
    <mergeCell ref="C4:D4"/>
  </mergeCells>
  <pageMargins left="0.55118110236220474" right="0.55118110236220474" top="0.41" bottom="0.57999999999999996" header="0.41" footer="0.51181102362204722"/>
  <pageSetup paperSize="8" scale="49" fitToHeight="2" orientation="portrait" r:id="rId1"/>
  <headerFooter alignWithMargins="0"/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EGEA Financial Situation 2015</vt:lpstr>
      <vt:lpstr>MS Fees 2015</vt:lpstr>
      <vt:lpstr>Activa Passiva</vt:lpstr>
      <vt:lpstr>EGEA Project fundings 2015</vt:lpstr>
      <vt:lpstr>'EGEA Financial Situation 2015'!Print_Area</vt:lpstr>
      <vt:lpstr>'EGEA Project fundings 2015'!Print_Area</vt:lpstr>
    </vt:vector>
  </TitlesOfParts>
  <Company>European Garage Equipment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Situation EGEA</dc:title>
  <dc:creator>L.C.C. Andriessen</dc:creator>
  <cp:lastModifiedBy>Eleonore Van Haute</cp:lastModifiedBy>
  <cp:lastPrinted>2016-05-12T10:22:30Z</cp:lastPrinted>
  <dcterms:created xsi:type="dcterms:W3CDTF">2001-01-26T10:14:13Z</dcterms:created>
  <dcterms:modified xsi:type="dcterms:W3CDTF">2016-05-12T10:24:41Z</dcterms:modified>
</cp:coreProperties>
</file>