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0"/>
  </bookViews>
  <sheets>
    <sheet name="Financial Situation-31 12 2013" sheetId="1" r:id="rId1"/>
    <sheet name="MS Fees 2013" sheetId="2" r:id="rId2"/>
    <sheet name="Actif&amp;Passif31122013" sheetId="3" r:id="rId3"/>
    <sheet name="Sheet2" sheetId="4" r:id="rId4"/>
  </sheets>
  <definedNames>
    <definedName name="_xlnm.Print_Area" localSheetId="0">'Financial Situation-31 12 2013'!$A$1:$U$54</definedName>
    <definedName name="_xlnm.Print_Area" localSheetId="1">'MS Fees 2013'!$A$1:$P$30</definedName>
  </definedNames>
  <calcPr fullCalcOnLoad="1"/>
</workbook>
</file>

<file path=xl/comments1.xml><?xml version="1.0" encoding="utf-8"?>
<comments xmlns="http://schemas.openxmlformats.org/spreadsheetml/2006/main">
  <authors>
    <author>dummy01</author>
  </authors>
  <commentList>
    <comment ref="G30" authorId="0">
      <text>
        <r>
          <rPr>
            <sz val="8"/>
            <rFont val="Tahoma"/>
            <family val="2"/>
          </rPr>
          <t>annual basis = 14 days</t>
        </r>
      </text>
    </comment>
    <comment ref="G22" authorId="0">
      <text>
        <r>
          <rPr>
            <b/>
            <sz val="8"/>
            <rFont val="Tahoma"/>
            <family val="2"/>
          </rPr>
          <t>10 % increase requested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<sst xmlns="http://schemas.openxmlformats.org/spreadsheetml/2006/main" count="248" uniqueCount="108">
  <si>
    <t>€</t>
  </si>
  <si>
    <t>Total Receipts</t>
  </si>
  <si>
    <t>Total Expenditures</t>
  </si>
  <si>
    <t>-</t>
  </si>
  <si>
    <t>01/01/06 - 31/12/06</t>
  </si>
  <si>
    <t>Budget 2008</t>
  </si>
  <si>
    <t>Austria - AVL DITEST</t>
  </si>
  <si>
    <t>Belgium -  FMA</t>
  </si>
  <si>
    <t>Germany - ASA</t>
  </si>
  <si>
    <t>Great Britain - GEA</t>
  </si>
  <si>
    <t>Italy - AICA</t>
  </si>
  <si>
    <t>Netherlands - RAI AUTOVAK</t>
  </si>
  <si>
    <t>Norway - ABL</t>
  </si>
  <si>
    <t xml:space="preserve">Spain - AFIBA </t>
  </si>
  <si>
    <t>Switzerland - SAA</t>
  </si>
  <si>
    <t>Total</t>
  </si>
  <si>
    <t>Country/ Member</t>
  </si>
  <si>
    <t xml:space="preserve">Membership Fees 2007 </t>
  </si>
  <si>
    <t>Membership Fees 2008</t>
  </si>
  <si>
    <t>Finland - TKL</t>
  </si>
  <si>
    <t>Donations/ Supplementary Contributions 2008</t>
  </si>
  <si>
    <t>Balance</t>
  </si>
  <si>
    <t xml:space="preserve">Financial revenues </t>
  </si>
  <si>
    <t>Draft Budget 2009                  (Rev 01)</t>
  </si>
  <si>
    <t>Draft Budget 2009                   (Rev 03)</t>
  </si>
  <si>
    <t>Draft Budget 2009                  (Rev 03)</t>
  </si>
  <si>
    <t>&gt; 14%</t>
  </si>
  <si>
    <t xml:space="preserve"> &gt; 64%</t>
  </si>
  <si>
    <t>&gt; 64%</t>
  </si>
  <si>
    <t>Donations/ Supplementary Contributions 2009</t>
  </si>
  <si>
    <t>&gt; 50%</t>
  </si>
  <si>
    <t>~ 15%</t>
  </si>
  <si>
    <t>~ 115%</t>
  </si>
  <si>
    <t>Legal publications / Moniteur Belge</t>
  </si>
  <si>
    <t xml:space="preserve"> Budget 2008       </t>
  </si>
  <si>
    <t>For Membership Fees - please click on second excel spreadsheet below</t>
  </si>
  <si>
    <t>Draft Membership Fees 2009                                             (+5%)</t>
  </si>
  <si>
    <t xml:space="preserve">Updated Membership Fees 2009                                          </t>
  </si>
  <si>
    <r>
      <t xml:space="preserve">In %       </t>
    </r>
    <r>
      <rPr>
        <sz val="12"/>
        <rFont val="Arial"/>
        <family val="2"/>
      </rPr>
      <t>(based on 2008)</t>
    </r>
  </si>
  <si>
    <t>Updated Budget 2008 (Board 14/09/08)</t>
  </si>
  <si>
    <t>Sweden - FVU</t>
  </si>
  <si>
    <t>Membership fees</t>
  </si>
  <si>
    <r>
      <t xml:space="preserve">EGEA Website/Mail </t>
    </r>
    <r>
      <rPr>
        <sz val="12"/>
        <rFont val="Arial"/>
        <family val="2"/>
      </rPr>
      <t>(Maintenance of EGEA Website, domain name, secretariat email address)</t>
    </r>
  </si>
  <si>
    <t>France - GIEG</t>
  </si>
  <si>
    <t>Pologne - STM</t>
  </si>
  <si>
    <t>Expenditures</t>
  </si>
  <si>
    <t>Receipts</t>
  </si>
  <si>
    <t>Public Relations 
(EGEA Profile Brochure)</t>
  </si>
  <si>
    <t>Right to Repair Campaign</t>
  </si>
  <si>
    <t>Industry contributions for EGEA's future development</t>
  </si>
  <si>
    <t>Initial Budget 2013</t>
  </si>
  <si>
    <t>Revised Budget 2013</t>
  </si>
  <si>
    <t>Maternity cover</t>
  </si>
  <si>
    <t>Job advertisement &amp; interviews</t>
  </si>
  <si>
    <t>Membership Fees and Contributions 2013</t>
  </si>
  <si>
    <t xml:space="preserve">Updated  Membership Fees 2013                                            </t>
  </si>
  <si>
    <t>Russia - ARDIS</t>
  </si>
  <si>
    <t>Nouveau Membre</t>
  </si>
  <si>
    <t>PTI Lobbying activities</t>
  </si>
  <si>
    <t>Membership fee to AFCAR</t>
  </si>
  <si>
    <t>Contingencies</t>
  </si>
  <si>
    <t>Adaptation of retainer to inflation and exchange rate differential Euros vs GBP</t>
  </si>
  <si>
    <t>Supplementary contributions 2013 - really paid (16/10/13)</t>
  </si>
  <si>
    <t>Membership Fees 2013 - really paid (16/10/13)</t>
  </si>
  <si>
    <t xml:space="preserve">Prepared on </t>
  </si>
  <si>
    <t>:</t>
  </si>
  <si>
    <t xml:space="preserve">Miscellaneous re-invoicing </t>
  </si>
  <si>
    <t>*1</t>
  </si>
  <si>
    <t>Comments:</t>
  </si>
  <si>
    <t>*2</t>
  </si>
  <si>
    <r>
      <t xml:space="preserve">Meetings </t>
    </r>
    <r>
      <rPr>
        <sz val="12"/>
        <rFont val="Arial"/>
        <family val="2"/>
      </rPr>
      <t>(Board, General Assembly, dinners, lunches, etc)</t>
    </r>
    <r>
      <rPr>
        <sz val="16"/>
        <rFont val="Arial"/>
        <family val="2"/>
      </rPr>
      <t xml:space="preserve"> and travelling expenses </t>
    </r>
    <r>
      <rPr>
        <sz val="12"/>
        <rFont val="Arial"/>
        <family val="2"/>
      </rPr>
      <t>(Technical expert - except travel to Brussels, and Secretary General)</t>
    </r>
  </si>
  <si>
    <r>
      <t xml:space="preserve">Secretariat costs pro-rated </t>
    </r>
    <r>
      <rPr>
        <sz val="12"/>
        <rFont val="Arial"/>
        <family val="2"/>
      </rPr>
      <t>(office, stationary, copies, phone, IT,…)</t>
    </r>
    <r>
      <rPr>
        <sz val="16"/>
        <rFont val="Arial"/>
        <family val="2"/>
      </rPr>
      <t xml:space="preserve"> including enhanced activities for PTI and ECSS</t>
    </r>
  </si>
  <si>
    <r>
      <t xml:space="preserve">Secretariat services / EGEA-specific lobbying/accountancy </t>
    </r>
    <r>
      <rPr>
        <sz val="12"/>
        <rFont val="Arial"/>
        <family val="2"/>
      </rPr>
      <t>incl. BE VAT</t>
    </r>
  </si>
  <si>
    <r>
      <t xml:space="preserve">PTI extra work of Sylvia for EGEA, </t>
    </r>
    <r>
      <rPr>
        <sz val="12"/>
        <rFont val="Arial"/>
        <family val="2"/>
      </rPr>
      <t>incl. VAT</t>
    </r>
  </si>
  <si>
    <r>
      <t xml:space="preserve">PTI extra work of Eléonore </t>
    </r>
    <r>
      <rPr>
        <sz val="12"/>
        <rFont val="Arial"/>
        <family val="2"/>
      </rPr>
      <t>(40% x4 months + 20% x6 months)</t>
    </r>
    <r>
      <rPr>
        <sz val="16"/>
        <rFont val="Arial"/>
        <family val="2"/>
      </rPr>
      <t xml:space="preserve"> for EGEA, </t>
    </r>
    <r>
      <rPr>
        <sz val="12"/>
        <rFont val="Arial"/>
        <family val="2"/>
      </rPr>
      <t>incl. VAT</t>
    </r>
  </si>
  <si>
    <t>*3</t>
  </si>
  <si>
    <t>*4</t>
  </si>
  <si>
    <t xml:space="preserve">Income from Autopromotec for the period 05/2012-05/2013 was fully accounted for in 2012 (10,000€). No contract has been signed so far for the the following period from 05/2013 to 05/2014 and therefore no revenue has been received from Autopromotec in 2013. </t>
  </si>
  <si>
    <t>Extra contribution - legal Memo</t>
  </si>
  <si>
    <r>
      <t xml:space="preserve">Technical expertise / technical expert </t>
    </r>
    <r>
      <rPr>
        <sz val="12"/>
        <rFont val="Arial"/>
        <family val="2"/>
      </rPr>
      <t>(includes travelling to Brussels)</t>
    </r>
  </si>
  <si>
    <r>
      <t xml:space="preserve">Other  Receipts  </t>
    </r>
    <r>
      <rPr>
        <sz val="12"/>
        <rFont val="Arial"/>
        <family val="2"/>
      </rPr>
      <t>(Autopromotec 10.000€ / Automechanika 25.000€ - split over 2 years)</t>
    </r>
  </si>
  <si>
    <t xml:space="preserve">Revised Budget 2013 
</t>
  </si>
  <si>
    <t>*2 *3</t>
  </si>
  <si>
    <t xml:space="preserve">During the Board meeting of 14.11.2013, the Board agreed to activate the expenses related to the EGEA participation to the ECSS tender. </t>
  </si>
  <si>
    <r>
      <t xml:space="preserve">ECSS / CITA Tender </t>
    </r>
    <r>
      <rPr>
        <sz val="11"/>
        <rFont val="Arial"/>
        <family val="2"/>
      </rPr>
      <t>(extra work for NP and EVH activated by Board decision on 02.10.2013 and 14.11.2013)</t>
    </r>
  </si>
  <si>
    <t>Additional Expenses for work on ECSS tender: Neil 7.674€ / Eléonore 5.082€</t>
  </si>
  <si>
    <t>Additional Expenses for work on PTI Lobbying : Neil 6.631€ / Laurence Eeckhout 4.029€ / includes also PTI breakfast and various meetings</t>
  </si>
  <si>
    <r>
      <t xml:space="preserve">Legal advice </t>
    </r>
    <r>
      <rPr>
        <sz val="12"/>
        <rFont val="Arial"/>
        <family val="2"/>
      </rPr>
      <t>( incl. WG9 label, first memo)</t>
    </r>
  </si>
  <si>
    <t xml:space="preserve">Financial Situation  31/12/2013 </t>
  </si>
  <si>
    <t>*5</t>
  </si>
  <si>
    <t>26 May 2014</t>
  </si>
  <si>
    <t>Includes 2% increase for Neil Pettemore on 2013 (=840€) approved by the Board on 26/2/2014</t>
  </si>
  <si>
    <t>Supplementary Contributions            2013</t>
  </si>
  <si>
    <t>Receipts final</t>
  </si>
  <si>
    <t>Invoices final</t>
  </si>
  <si>
    <t>Balance per 31/12/2013</t>
  </si>
  <si>
    <t>Balance per 31/12/2012</t>
  </si>
  <si>
    <t>Result</t>
  </si>
  <si>
    <t>Deferred expenses (Meeting costs 2013 + Charges ING 2013)</t>
  </si>
  <si>
    <t>Invoices to be received</t>
  </si>
  <si>
    <t>Suppliers</t>
  </si>
  <si>
    <t>LIABILITIES per 31/12/13</t>
  </si>
  <si>
    <t>Customers</t>
  </si>
  <si>
    <t>ING Current account</t>
  </si>
  <si>
    <t>Available</t>
  </si>
  <si>
    <t>ASSETS per 31/12/13</t>
  </si>
  <si>
    <t>ASSETS / LIABILITIES</t>
  </si>
  <si>
    <t>EGEA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</si>
</sst>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_-* #,##0.0\ _B_F_-;\-* #,##0.0\ _B_F_-;_-* &quot;-&quot;??\ _B_F_-;_-@_-"/>
    <numFmt numFmtId="189" formatCode="_-* #,##0\ _B_F_-;\-* #,##0\ _B_F_-;_-* &quot;-&quot;??\ _B_F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#,##0.00_ ;\-#,##0.00\ "/>
    <numFmt numFmtId="196" formatCode="_-* #,##0.000\ _B_F_-;\-* #,##0.000\ _B_F_-;_-* &quot;-&quot;??\ _B_F_-;_-@_-"/>
    <numFmt numFmtId="197" formatCode="0.0"/>
    <numFmt numFmtId="198" formatCode="#,##0.0\ &quot;€&quot;;[Red]\-#,##0.0\ &quot;€&quot;"/>
  </numFmts>
  <fonts count="75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8"/>
      <color indexed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8"/>
      <name val="Arial"/>
      <family val="2"/>
    </font>
    <font>
      <b/>
      <sz val="18"/>
      <color indexed="18"/>
      <name val="Arial"/>
      <family val="2"/>
    </font>
    <font>
      <b/>
      <sz val="22"/>
      <color indexed="18"/>
      <name val="Arial"/>
      <family val="2"/>
    </font>
    <font>
      <sz val="22"/>
      <color indexed="18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sz val="14"/>
      <color indexed="8"/>
      <name val="Arial"/>
      <family val="2"/>
    </font>
    <font>
      <b/>
      <sz val="12"/>
      <color indexed="56"/>
      <name val="Arial"/>
      <family val="2"/>
    </font>
    <font>
      <sz val="16"/>
      <color indexed="56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00B050"/>
      <name val="Arial"/>
      <family val="2"/>
    </font>
    <font>
      <sz val="14"/>
      <color theme="1"/>
      <name val="Arial"/>
      <family val="2"/>
    </font>
    <font>
      <b/>
      <sz val="12"/>
      <color theme="3"/>
      <name val="Arial"/>
      <family val="2"/>
    </font>
    <font>
      <sz val="16"/>
      <color theme="3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7" fontId="0" fillId="0" borderId="0" xfId="42" applyFont="1" applyFill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3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7" fontId="0" fillId="0" borderId="0" xfId="42" applyFont="1" applyAlignment="1">
      <alignment/>
    </xf>
    <xf numFmtId="187" fontId="9" fillId="0" borderId="0" xfId="42" applyFont="1" applyFill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94" fontId="9" fillId="0" borderId="10" xfId="42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9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87" fontId="8" fillId="0" borderId="0" xfId="42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1" xfId="0" applyFont="1" applyFill="1" applyBorder="1" applyAlignment="1">
      <alignment/>
    </xf>
    <xf numFmtId="44" fontId="9" fillId="0" borderId="12" xfId="42" applyNumberFormat="1" applyFont="1" applyFill="1" applyBorder="1" applyAlignment="1">
      <alignment horizontal="right" vertical="center"/>
    </xf>
    <xf numFmtId="194" fontId="9" fillId="0" borderId="13" xfId="42" applyNumberFormat="1" applyFont="1" applyFill="1" applyBorder="1" applyAlignment="1">
      <alignment horizontal="right" vertical="center"/>
    </xf>
    <xf numFmtId="194" fontId="9" fillId="0" borderId="14" xfId="42" applyNumberFormat="1" applyFont="1" applyFill="1" applyBorder="1" applyAlignment="1">
      <alignment vertical="center"/>
    </xf>
    <xf numFmtId="194" fontId="9" fillId="0" borderId="14" xfId="42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/>
    </xf>
    <xf numFmtId="44" fontId="9" fillId="0" borderId="16" xfId="42" applyNumberFormat="1" applyFont="1" applyFill="1" applyBorder="1" applyAlignment="1">
      <alignment horizontal="right" vertical="center"/>
    </xf>
    <xf numFmtId="194" fontId="9" fillId="0" borderId="17" xfId="42" applyNumberFormat="1" applyFont="1" applyFill="1" applyBorder="1" applyAlignment="1">
      <alignment horizontal="right" vertical="center"/>
    </xf>
    <xf numFmtId="194" fontId="9" fillId="0" borderId="18" xfId="42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/>
    </xf>
    <xf numFmtId="44" fontId="9" fillId="0" borderId="20" xfId="42" applyNumberFormat="1" applyFont="1" applyFill="1" applyBorder="1" applyAlignment="1">
      <alignment horizontal="right" vertical="center"/>
    </xf>
    <xf numFmtId="194" fontId="9" fillId="0" borderId="21" xfId="42" applyNumberFormat="1" applyFont="1" applyFill="1" applyBorder="1" applyAlignment="1">
      <alignment horizontal="right" vertical="center"/>
    </xf>
    <xf numFmtId="194" fontId="9" fillId="0" borderId="22" xfId="42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43" fontId="1" fillId="0" borderId="23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187" fontId="10" fillId="0" borderId="23" xfId="42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187" fontId="10" fillId="0" borderId="0" xfId="42" applyFont="1" applyFill="1" applyBorder="1" applyAlignment="1">
      <alignment/>
    </xf>
    <xf numFmtId="187" fontId="10" fillId="0" borderId="0" xfId="42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25" xfId="0" applyFont="1" applyFill="1" applyBorder="1" applyAlignment="1">
      <alignment vertical="center"/>
    </xf>
    <xf numFmtId="187" fontId="10" fillId="0" borderId="10" xfId="42" applyNumberFormat="1" applyFont="1" applyFill="1" applyBorder="1" applyAlignment="1">
      <alignment vertical="center"/>
    </xf>
    <xf numFmtId="187" fontId="10" fillId="0" borderId="24" xfId="42" applyNumberFormat="1" applyFont="1" applyFill="1" applyBorder="1" applyAlignment="1">
      <alignment horizontal="center" vertical="center"/>
    </xf>
    <xf numFmtId="187" fontId="10" fillId="0" borderId="0" xfId="42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187" fontId="10" fillId="0" borderId="10" xfId="42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187" fontId="10" fillId="0" borderId="26" xfId="42" applyFont="1" applyFill="1" applyBorder="1" applyAlignment="1">
      <alignment horizontal="right" vertical="center"/>
    </xf>
    <xf numFmtId="187" fontId="10" fillId="0" borderId="24" xfId="42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87" fontId="10" fillId="0" borderId="10" xfId="42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87" fontId="10" fillId="0" borderId="10" xfId="42" applyNumberFormat="1" applyFont="1" applyFill="1" applyBorder="1" applyAlignment="1">
      <alignment/>
    </xf>
    <xf numFmtId="187" fontId="10" fillId="0" borderId="10" xfId="42" applyNumberFormat="1" applyFont="1" applyFill="1" applyBorder="1" applyAlignment="1">
      <alignment horizontal="center" vertical="top" wrapText="1"/>
    </xf>
    <xf numFmtId="187" fontId="10" fillId="0" borderId="24" xfId="42" applyNumberFormat="1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87" fontId="10" fillId="0" borderId="26" xfId="42" applyFont="1" applyFill="1" applyBorder="1" applyAlignment="1">
      <alignment vertical="top"/>
    </xf>
    <xf numFmtId="0" fontId="10" fillId="0" borderId="25" xfId="0" applyFont="1" applyFill="1" applyBorder="1" applyAlignment="1">
      <alignment vertical="center" wrapText="1"/>
    </xf>
    <xf numFmtId="187" fontId="10" fillId="0" borderId="24" xfId="42" applyNumberFormat="1" applyFont="1" applyFill="1" applyBorder="1" applyAlignment="1">
      <alignment horizontal="center" vertical="center" wrapText="1"/>
    </xf>
    <xf numFmtId="187" fontId="10" fillId="0" borderId="0" xfId="42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187" fontId="10" fillId="0" borderId="10" xfId="42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7" fontId="10" fillId="0" borderId="26" xfId="42" applyFont="1" applyFill="1" applyBorder="1" applyAlignment="1">
      <alignment horizontal="center" vertical="center" wrapText="1"/>
    </xf>
    <xf numFmtId="187" fontId="10" fillId="0" borderId="26" xfId="42" applyFont="1" applyFill="1" applyBorder="1" applyAlignment="1">
      <alignment vertical="center"/>
    </xf>
    <xf numFmtId="0" fontId="1" fillId="0" borderId="26" xfId="0" applyFont="1" applyFill="1" applyBorder="1" applyAlignment="1">
      <alignment horizontal="center"/>
    </xf>
    <xf numFmtId="187" fontId="1" fillId="0" borderId="10" xfId="42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7" fontId="1" fillId="0" borderId="26" xfId="42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187" fontId="10" fillId="0" borderId="29" xfId="42" applyFont="1" applyFill="1" applyBorder="1" applyAlignment="1">
      <alignment horizontal="center"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87" fontId="10" fillId="0" borderId="0" xfId="42" applyFont="1" applyFill="1" applyAlignment="1">
      <alignment/>
    </xf>
    <xf numFmtId="0" fontId="10" fillId="0" borderId="0" xfId="0" applyFont="1" applyFill="1" applyBorder="1" applyAlignment="1">
      <alignment/>
    </xf>
    <xf numFmtId="187" fontId="10" fillId="0" borderId="0" xfId="42" applyFont="1" applyFill="1" applyAlignment="1">
      <alignment/>
    </xf>
    <xf numFmtId="0" fontId="10" fillId="0" borderId="27" xfId="0" applyFont="1" applyBorder="1" applyAlignment="1">
      <alignment horizontal="center"/>
    </xf>
    <xf numFmtId="187" fontId="10" fillId="0" borderId="0" xfId="42" applyFont="1" applyFill="1" applyBorder="1" applyAlignment="1">
      <alignment horizontal="center"/>
    </xf>
    <xf numFmtId="187" fontId="10" fillId="0" borderId="10" xfId="42" applyNumberFormat="1" applyFont="1" applyFill="1" applyBorder="1" applyAlignment="1">
      <alignment vertical="top" wrapText="1"/>
    </xf>
    <xf numFmtId="187" fontId="10" fillId="0" borderId="26" xfId="42" applyFont="1" applyBorder="1" applyAlignment="1">
      <alignment vertical="top"/>
    </xf>
    <xf numFmtId="187" fontId="10" fillId="0" borderId="24" xfId="42" applyFont="1" applyFill="1" applyBorder="1" applyAlignment="1">
      <alignment vertical="center"/>
    </xf>
    <xf numFmtId="187" fontId="10" fillId="0" borderId="10" xfId="42" applyFont="1" applyFill="1" applyBorder="1" applyAlignment="1">
      <alignment horizontal="center" vertical="center"/>
    </xf>
    <xf numFmtId="187" fontId="10" fillId="0" borderId="26" xfId="42" applyFont="1" applyBorder="1" applyAlignment="1">
      <alignment vertical="center"/>
    </xf>
    <xf numFmtId="0" fontId="10" fillId="0" borderId="24" xfId="0" applyFont="1" applyFill="1" applyBorder="1" applyAlignment="1">
      <alignment horizontal="center" vertical="top" wrapText="1"/>
    </xf>
    <xf numFmtId="187" fontId="10" fillId="0" borderId="26" xfId="42" applyFont="1" applyFill="1" applyBorder="1" applyAlignment="1">
      <alignment vertical="top" wrapText="1"/>
    </xf>
    <xf numFmtId="187" fontId="10" fillId="0" borderId="10" xfId="42" applyFont="1" applyFill="1" applyBorder="1" applyAlignment="1">
      <alignment vertical="top" wrapText="1"/>
    </xf>
    <xf numFmtId="187" fontId="10" fillId="0" borderId="10" xfId="42" applyNumberFormat="1" applyFont="1" applyFill="1" applyBorder="1" applyAlignment="1">
      <alignment horizontal="center"/>
    </xf>
    <xf numFmtId="187" fontId="10" fillId="0" borderId="24" xfId="42" applyFont="1" applyFill="1" applyBorder="1" applyAlignment="1">
      <alignment/>
    </xf>
    <xf numFmtId="187" fontId="10" fillId="0" borderId="26" xfId="42" applyFont="1" applyFill="1" applyBorder="1" applyAlignment="1">
      <alignment/>
    </xf>
    <xf numFmtId="187" fontId="10" fillId="0" borderId="10" xfId="42" applyFont="1" applyFill="1" applyBorder="1" applyAlignment="1">
      <alignment/>
    </xf>
    <xf numFmtId="189" fontId="10" fillId="0" borderId="24" xfId="42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187" fontId="1" fillId="0" borderId="10" xfId="0" applyNumberFormat="1" applyFont="1" applyFill="1" applyBorder="1" applyAlignment="1">
      <alignment/>
    </xf>
    <xf numFmtId="187" fontId="1" fillId="0" borderId="24" xfId="0" applyNumberFormat="1" applyFont="1" applyFill="1" applyBorder="1" applyAlignment="1">
      <alignment/>
    </xf>
    <xf numFmtId="187" fontId="1" fillId="0" borderId="24" xfId="42" applyFont="1" applyFill="1" applyBorder="1" applyAlignment="1">
      <alignment/>
    </xf>
    <xf numFmtId="0" fontId="1" fillId="0" borderId="30" xfId="0" applyFont="1" applyFill="1" applyBorder="1" applyAlignment="1">
      <alignment/>
    </xf>
    <xf numFmtId="187" fontId="1" fillId="0" borderId="26" xfId="42" applyFont="1" applyFill="1" applyBorder="1" applyAlignment="1">
      <alignment/>
    </xf>
    <xf numFmtId="187" fontId="1" fillId="0" borderId="0" xfId="42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187" fontId="10" fillId="0" borderId="28" xfId="42" applyFont="1" applyFill="1" applyBorder="1" applyAlignment="1">
      <alignment/>
    </xf>
    <xf numFmtId="0" fontId="10" fillId="0" borderId="29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94" fontId="9" fillId="0" borderId="26" xfId="42" applyNumberFormat="1" applyFont="1" applyFill="1" applyBorder="1" applyAlignment="1">
      <alignment horizontal="right" vertical="center"/>
    </xf>
    <xf numFmtId="194" fontId="9" fillId="0" borderId="10" xfId="42" applyNumberFormat="1" applyFont="1" applyFill="1" applyBorder="1" applyAlignment="1">
      <alignment horizontal="right" vertical="center"/>
    </xf>
    <xf numFmtId="187" fontId="10" fillId="0" borderId="10" xfId="42" applyFont="1" applyFill="1" applyBorder="1" applyAlignment="1">
      <alignment horizontal="right" vertical="center"/>
    </xf>
    <xf numFmtId="187" fontId="10" fillId="0" borderId="10" xfId="42" applyFont="1" applyFill="1" applyBorder="1" applyAlignment="1">
      <alignment horizontal="right"/>
    </xf>
    <xf numFmtId="194" fontId="8" fillId="0" borderId="28" xfId="42" applyNumberFormat="1" applyFont="1" applyFill="1" applyBorder="1" applyAlignment="1">
      <alignment horizontal="right" vertical="center" wrapText="1"/>
    </xf>
    <xf numFmtId="194" fontId="8" fillId="32" borderId="29" xfId="42" applyNumberFormat="1" applyFont="1" applyFill="1" applyBorder="1" applyAlignment="1">
      <alignment horizontal="right" vertical="center"/>
    </xf>
    <xf numFmtId="194" fontId="8" fillId="32" borderId="32" xfId="0" applyNumberFormat="1" applyFont="1" applyFill="1" applyBorder="1" applyAlignment="1">
      <alignment horizontal="right" vertical="center"/>
    </xf>
    <xf numFmtId="194" fontId="8" fillId="4" borderId="29" xfId="42" applyNumberFormat="1" applyFont="1" applyFill="1" applyBorder="1" applyAlignment="1">
      <alignment horizontal="right" vertical="center"/>
    </xf>
    <xf numFmtId="194" fontId="8" fillId="33" borderId="29" xfId="42" applyNumberFormat="1" applyFont="1" applyFill="1" applyBorder="1" applyAlignment="1">
      <alignment horizontal="right" vertical="center"/>
    </xf>
    <xf numFmtId="194" fontId="8" fillId="33" borderId="27" xfId="42" applyNumberFormat="1" applyFont="1" applyFill="1" applyBorder="1" applyAlignment="1">
      <alignment horizontal="right" vertical="center"/>
    </xf>
    <xf numFmtId="194" fontId="8" fillId="33" borderId="32" xfId="0" applyNumberFormat="1" applyFont="1" applyFill="1" applyBorder="1" applyAlignment="1">
      <alignment horizontal="right" vertical="center"/>
    </xf>
    <xf numFmtId="194" fontId="8" fillId="4" borderId="27" xfId="42" applyNumberFormat="1" applyFont="1" applyFill="1" applyBorder="1" applyAlignment="1">
      <alignment horizontal="right" vertical="center"/>
    </xf>
    <xf numFmtId="194" fontId="9" fillId="0" borderId="17" xfId="42" applyNumberFormat="1" applyFont="1" applyFill="1" applyBorder="1" applyAlignment="1">
      <alignment vertical="center"/>
    </xf>
    <xf numFmtId="194" fontId="8" fillId="0" borderId="0" xfId="42" applyNumberFormat="1" applyFont="1" applyFill="1" applyBorder="1" applyAlignment="1">
      <alignment horizontal="right" vertical="center"/>
    </xf>
    <xf numFmtId="194" fontId="9" fillId="0" borderId="13" xfId="42" applyNumberFormat="1" applyFont="1" applyFill="1" applyBorder="1" applyAlignment="1">
      <alignment vertical="center"/>
    </xf>
    <xf numFmtId="187" fontId="10" fillId="0" borderId="24" xfId="42" applyFont="1" applyFill="1" applyBorder="1" applyAlignment="1">
      <alignment horizontal="center" vertical="center"/>
    </xf>
    <xf numFmtId="194" fontId="8" fillId="34" borderId="33" xfId="0" applyNumberFormat="1" applyFont="1" applyFill="1" applyBorder="1" applyAlignment="1">
      <alignment horizontal="left" vertical="center"/>
    </xf>
    <xf numFmtId="187" fontId="10" fillId="0" borderId="26" xfId="42" applyFont="1" applyFill="1" applyBorder="1" applyAlignment="1">
      <alignment horizontal="center" vertical="center"/>
    </xf>
    <xf numFmtId="194" fontId="8" fillId="18" borderId="34" xfId="42" applyNumberFormat="1" applyFont="1" applyFill="1" applyBorder="1" applyAlignment="1">
      <alignment horizontal="right" vertical="center"/>
    </xf>
    <xf numFmtId="194" fontId="8" fillId="18" borderId="35" xfId="42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87" fontId="10" fillId="0" borderId="0" xfId="42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3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187" fontId="10" fillId="32" borderId="0" xfId="42" applyFont="1" applyFill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187" fontId="10" fillId="0" borderId="0" xfId="42" applyNumberFormat="1" applyFont="1" applyFill="1" applyBorder="1" applyAlignment="1">
      <alignment vertical="center"/>
    </xf>
    <xf numFmtId="187" fontId="10" fillId="0" borderId="0" xfId="42" applyNumberFormat="1" applyFont="1" applyFill="1" applyBorder="1" applyAlignment="1">
      <alignment horizontal="center" vertical="top" wrapText="1"/>
    </xf>
    <xf numFmtId="187" fontId="10" fillId="0" borderId="0" xfId="42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vertical="center"/>
    </xf>
    <xf numFmtId="0" fontId="10" fillId="0" borderId="30" xfId="0" applyFont="1" applyFill="1" applyBorder="1" applyAlignment="1">
      <alignment/>
    </xf>
    <xf numFmtId="0" fontId="10" fillId="0" borderId="30" xfId="0" applyFont="1" applyFill="1" applyBorder="1" applyAlignment="1">
      <alignment vertical="top" wrapText="1"/>
    </xf>
    <xf numFmtId="187" fontId="10" fillId="0" borderId="0" xfId="42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/>
    </xf>
    <xf numFmtId="194" fontId="9" fillId="0" borderId="0" xfId="42" applyNumberFormat="1" applyFont="1" applyFill="1" applyBorder="1" applyAlignment="1">
      <alignment horizontal="right" vertical="center"/>
    </xf>
    <xf numFmtId="0" fontId="10" fillId="0" borderId="24" xfId="0" applyFont="1" applyBorder="1" applyAlignment="1">
      <alignment vertical="center"/>
    </xf>
    <xf numFmtId="194" fontId="19" fillId="0" borderId="10" xfId="42" applyNumberFormat="1" applyFont="1" applyFill="1" applyBorder="1" applyAlignment="1">
      <alignment vertical="center"/>
    </xf>
    <xf numFmtId="187" fontId="10" fillId="0" borderId="10" xfId="42" applyNumberFormat="1" applyFont="1" applyFill="1" applyBorder="1" applyAlignment="1">
      <alignment vertical="center" wrapText="1"/>
    </xf>
    <xf numFmtId="0" fontId="1" fillId="35" borderId="38" xfId="0" applyFont="1" applyFill="1" applyBorder="1" applyAlignment="1">
      <alignment vertical="center"/>
    </xf>
    <xf numFmtId="0" fontId="1" fillId="35" borderId="39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 quotePrefix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vertical="center" wrapText="1"/>
    </xf>
    <xf numFmtId="0" fontId="1" fillId="35" borderId="40" xfId="0" applyFont="1" applyFill="1" applyBorder="1" applyAlignment="1">
      <alignment vertical="center" wrapText="1"/>
    </xf>
    <xf numFmtId="0" fontId="1" fillId="35" borderId="39" xfId="0" applyFont="1" applyFill="1" applyBorder="1" applyAlignment="1">
      <alignment vertical="center"/>
    </xf>
    <xf numFmtId="14" fontId="1" fillId="35" borderId="39" xfId="0" applyNumberFormat="1" applyFont="1" applyFill="1" applyBorder="1" applyAlignment="1">
      <alignment horizontal="center" vertical="center" wrapText="1"/>
    </xf>
    <xf numFmtId="187" fontId="10" fillId="0" borderId="41" xfId="42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3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87" fontId="10" fillId="0" borderId="0" xfId="42" applyFont="1" applyFill="1" applyBorder="1" applyAlignment="1">
      <alignment vertical="top" wrapText="1"/>
    </xf>
    <xf numFmtId="0" fontId="10" fillId="0" borderId="2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35" borderId="3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0" fontId="67" fillId="0" borderId="0" xfId="0" applyFont="1" applyFill="1" applyAlignment="1">
      <alignment horizontal="right"/>
    </xf>
    <xf numFmtId="187" fontId="10" fillId="0" borderId="36" xfId="42" applyFont="1" applyFill="1" applyBorder="1" applyAlignment="1">
      <alignment vertical="center"/>
    </xf>
    <xf numFmtId="187" fontId="10" fillId="0" borderId="0" xfId="42" applyFont="1" applyBorder="1" applyAlignment="1">
      <alignment vertical="top"/>
    </xf>
    <xf numFmtId="0" fontId="1" fillId="0" borderId="38" xfId="0" applyFont="1" applyFill="1" applyBorder="1" applyAlignment="1">
      <alignment/>
    </xf>
    <xf numFmtId="187" fontId="1" fillId="0" borderId="39" xfId="0" applyNumberFormat="1" applyFont="1" applyFill="1" applyBorder="1" applyAlignment="1">
      <alignment horizontal="center"/>
    </xf>
    <xf numFmtId="187" fontId="1" fillId="0" borderId="42" xfId="0" applyNumberFormat="1" applyFont="1" applyFill="1" applyBorder="1" applyAlignment="1">
      <alignment horizontal="center"/>
    </xf>
    <xf numFmtId="187" fontId="1" fillId="0" borderId="43" xfId="42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187" fontId="1" fillId="0" borderId="39" xfId="42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87" fontId="1" fillId="0" borderId="40" xfId="42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vertical="center"/>
    </xf>
    <xf numFmtId="187" fontId="1" fillId="0" borderId="39" xfId="0" applyNumberFormat="1" applyFont="1" applyFill="1" applyBorder="1" applyAlignment="1">
      <alignment/>
    </xf>
    <xf numFmtId="187" fontId="1" fillId="0" borderId="42" xfId="0" applyNumberFormat="1" applyFont="1" applyFill="1" applyBorder="1" applyAlignment="1">
      <alignment/>
    </xf>
    <xf numFmtId="187" fontId="1" fillId="0" borderId="42" xfId="42" applyFont="1" applyFill="1" applyBorder="1" applyAlignment="1">
      <alignment/>
    </xf>
    <xf numFmtId="187" fontId="1" fillId="0" borderId="43" xfId="0" applyNumberFormat="1" applyFont="1" applyBorder="1" applyAlignment="1">
      <alignment horizontal="center"/>
    </xf>
    <xf numFmtId="187" fontId="1" fillId="0" borderId="40" xfId="0" applyNumberFormat="1" applyFont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/>
    </xf>
    <xf numFmtId="43" fontId="1" fillId="0" borderId="39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 vertical="center" wrapText="1"/>
    </xf>
    <xf numFmtId="40" fontId="1" fillId="0" borderId="26" xfId="45" applyNumberFormat="1" applyFont="1" applyFill="1" applyBorder="1" applyAlignment="1">
      <alignment horizontal="center"/>
    </xf>
    <xf numFmtId="0" fontId="21" fillId="0" borderId="0" xfId="0" applyFont="1" applyAlignment="1">
      <alignment horizontal="right" vertical="center"/>
    </xf>
    <xf numFmtId="0" fontId="69" fillId="0" borderId="0" xfId="0" applyFont="1" applyAlignment="1">
      <alignment horizontal="right"/>
    </xf>
    <xf numFmtId="0" fontId="22" fillId="0" borderId="0" xfId="0" applyFont="1" applyAlignment="1">
      <alignment/>
    </xf>
    <xf numFmtId="187" fontId="22" fillId="0" borderId="0" xfId="42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1" fillId="35" borderId="44" xfId="0" applyFont="1" applyFill="1" applyBorder="1" applyAlignment="1">
      <alignment vertical="center"/>
    </xf>
    <xf numFmtId="0" fontId="72" fillId="0" borderId="3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vertical="center"/>
    </xf>
    <xf numFmtId="0" fontId="73" fillId="0" borderId="36" xfId="0" applyFont="1" applyFill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left" vertical="center" wrapText="1"/>
    </xf>
    <xf numFmtId="40" fontId="10" fillId="0" borderId="0" xfId="0" applyNumberFormat="1" applyFont="1" applyFill="1" applyAlignment="1">
      <alignment/>
    </xf>
    <xf numFmtId="0" fontId="71" fillId="0" borderId="0" xfId="0" applyFont="1" applyAlignment="1">
      <alignment vertical="center"/>
    </xf>
    <xf numFmtId="0" fontId="69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1" fillId="35" borderId="39" xfId="0" applyFont="1" applyFill="1" applyBorder="1" applyAlignment="1" quotePrefix="1">
      <alignment horizontal="center" vertical="center"/>
    </xf>
    <xf numFmtId="0" fontId="1" fillId="35" borderId="42" xfId="0" applyFont="1" applyFill="1" applyBorder="1" applyAlignment="1" quotePrefix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12" borderId="45" xfId="0" applyFont="1" applyFill="1" applyBorder="1" applyAlignment="1">
      <alignment horizontal="center" vertical="center"/>
    </xf>
    <xf numFmtId="0" fontId="11" fillId="12" borderId="43" xfId="0" applyFont="1" applyFill="1" applyBorder="1" applyAlignment="1">
      <alignment horizontal="center" vertical="center"/>
    </xf>
    <xf numFmtId="0" fontId="11" fillId="12" borderId="46" xfId="0" applyFont="1" applyFill="1" applyBorder="1" applyAlignment="1">
      <alignment horizontal="center" vertical="center"/>
    </xf>
    <xf numFmtId="0" fontId="11" fillId="12" borderId="45" xfId="0" applyFont="1" applyFill="1" applyBorder="1" applyAlignment="1">
      <alignment horizontal="center" vertical="center" wrapText="1"/>
    </xf>
    <xf numFmtId="0" fontId="11" fillId="12" borderId="43" xfId="0" applyFont="1" applyFill="1" applyBorder="1" applyAlignment="1">
      <alignment horizontal="center" vertical="center" wrapText="1"/>
    </xf>
    <xf numFmtId="0" fontId="11" fillId="12" borderId="46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187" fontId="10" fillId="0" borderId="26" xfId="42" applyFont="1" applyFill="1" applyBorder="1" applyAlignment="1">
      <alignment horizontal="center" vertical="center"/>
    </xf>
    <xf numFmtId="187" fontId="10" fillId="0" borderId="26" xfId="42" applyFont="1" applyFill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8" fillId="33" borderId="47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1" fontId="8" fillId="33" borderId="50" xfId="0" applyNumberFormat="1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8" fillId="4" borderId="48" xfId="0" applyFont="1" applyFill="1" applyBorder="1" applyAlignment="1">
      <alignment horizontal="center" vertical="center" wrapText="1"/>
    </xf>
    <xf numFmtId="1" fontId="8" fillId="4" borderId="53" xfId="0" applyNumberFormat="1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9" fillId="32" borderId="51" xfId="0" applyFont="1" applyFill="1" applyBorder="1" applyAlignment="1">
      <alignment horizontal="center" vertical="center" wrapText="1"/>
    </xf>
    <xf numFmtId="1" fontId="8" fillId="32" borderId="50" xfId="0" applyNumberFormat="1" applyFont="1" applyFill="1" applyBorder="1" applyAlignment="1">
      <alignment horizontal="center" vertical="center" wrapText="1"/>
    </xf>
    <xf numFmtId="0" fontId="8" fillId="18" borderId="58" xfId="0" applyFont="1" applyFill="1" applyBorder="1" applyAlignment="1">
      <alignment horizontal="center" vertical="center" wrapText="1"/>
    </xf>
    <xf numFmtId="0" fontId="9" fillId="18" borderId="59" xfId="0" applyFont="1" applyFill="1" applyBorder="1" applyAlignment="1">
      <alignment horizontal="center" vertical="center" wrapText="1"/>
    </xf>
    <xf numFmtId="0" fontId="8" fillId="18" borderId="47" xfId="0" applyFont="1" applyFill="1" applyBorder="1" applyAlignment="1">
      <alignment horizontal="center" vertical="center" wrapText="1"/>
    </xf>
    <xf numFmtId="0" fontId="9" fillId="18" borderId="32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187" fontId="0" fillId="0" borderId="0" xfId="44" applyFont="1" applyAlignment="1">
      <alignment/>
    </xf>
    <xf numFmtId="187" fontId="18" fillId="0" borderId="0" xfId="0" applyNumberFormat="1" applyFont="1" applyAlignment="1">
      <alignment/>
    </xf>
    <xf numFmtId="0" fontId="49" fillId="0" borderId="0" xfId="0" applyFont="1" applyAlignment="1">
      <alignment/>
    </xf>
    <xf numFmtId="187" fontId="18" fillId="0" borderId="0" xfId="44" applyFont="1" applyAlignment="1">
      <alignment/>
    </xf>
    <xf numFmtId="0" fontId="18" fillId="0" borderId="0" xfId="0" applyFont="1" applyAlignment="1">
      <alignment/>
    </xf>
    <xf numFmtId="0" fontId="49" fillId="0" borderId="0" xfId="0" applyFont="1" applyFill="1" applyAlignment="1">
      <alignment/>
    </xf>
    <xf numFmtId="0" fontId="11" fillId="0" borderId="0" xfId="0" applyFont="1" applyAlignment="1">
      <alignment/>
    </xf>
    <xf numFmtId="187" fontId="18" fillId="0" borderId="60" xfId="0" applyNumberFormat="1" applyFont="1" applyBorder="1" applyAlignment="1">
      <alignment/>
    </xf>
    <xf numFmtId="0" fontId="0" fillId="0" borderId="61" xfId="0" applyBorder="1" applyAlignment="1">
      <alignment/>
    </xf>
    <xf numFmtId="187" fontId="0" fillId="0" borderId="0" xfId="0" applyNumberFormat="1" applyAlignment="1">
      <alignment/>
    </xf>
    <xf numFmtId="187" fontId="0" fillId="0" borderId="0" xfId="44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7" fontId="18" fillId="0" borderId="0" xfId="0" applyNumberFormat="1" applyFont="1" applyBorder="1" applyAlignment="1">
      <alignment/>
    </xf>
    <xf numFmtId="187" fontId="0" fillId="0" borderId="61" xfId="44" applyFont="1" applyBorder="1" applyAlignment="1">
      <alignment/>
    </xf>
    <xf numFmtId="187" fontId="0" fillId="0" borderId="0" xfId="44" applyFont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1</xdr:col>
      <xdr:colOff>1847850</xdr:colOff>
      <xdr:row>3</xdr:row>
      <xdr:rowOff>47625</xdr:rowOff>
    </xdr:to>
    <xdr:pic>
      <xdr:nvPicPr>
        <xdr:cNvPr id="1" name="Picture 1" descr="Logo_EG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2095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27</xdr:row>
      <xdr:rowOff>19050</xdr:rowOff>
    </xdr:from>
    <xdr:to>
      <xdr:col>18</xdr:col>
      <xdr:colOff>228600</xdr:colOff>
      <xdr:row>29</xdr:row>
      <xdr:rowOff>28575</xdr:rowOff>
    </xdr:to>
    <xdr:sp>
      <xdr:nvSpPr>
        <xdr:cNvPr id="2" name="Right Brace 2"/>
        <xdr:cNvSpPr>
          <a:spLocks/>
        </xdr:cNvSpPr>
      </xdr:nvSpPr>
      <xdr:spPr>
        <a:xfrm>
          <a:off x="8553450" y="11925300"/>
          <a:ext cx="171450" cy="7715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1</xdr:col>
      <xdr:colOff>1219200</xdr:colOff>
      <xdr:row>2</xdr:row>
      <xdr:rowOff>0</xdr:rowOff>
    </xdr:to>
    <xdr:pic>
      <xdr:nvPicPr>
        <xdr:cNvPr id="1" name="Picture 1" descr="Logo_EG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tabSelected="1" zoomScale="75" zoomScaleNormal="75" zoomScalePageLayoutView="0" workbookViewId="0" topLeftCell="A1">
      <selection activeCell="V25" sqref="V25"/>
    </sheetView>
  </sheetViews>
  <sheetFormatPr defaultColWidth="8.8515625" defaultRowHeight="12.75"/>
  <cols>
    <col min="1" max="1" width="5.421875" style="2" customWidth="1"/>
    <col min="2" max="2" width="61.421875" style="2" customWidth="1"/>
    <col min="3" max="3" width="18.28125" style="2" hidden="1" customWidth="1"/>
    <col min="4" max="4" width="2.7109375" style="2" hidden="1" customWidth="1"/>
    <col min="5" max="5" width="25.421875" style="12" hidden="1" customWidth="1"/>
    <col min="6" max="6" width="4.421875" style="2" hidden="1" customWidth="1"/>
    <col min="7" max="7" width="21.421875" style="2" hidden="1" customWidth="1"/>
    <col min="8" max="8" width="3.421875" style="2" hidden="1" customWidth="1"/>
    <col min="9" max="9" width="24.140625" style="21" hidden="1" customWidth="1"/>
    <col min="10" max="10" width="6.57421875" style="2" hidden="1" customWidth="1"/>
    <col min="11" max="11" width="24.140625" style="14" hidden="1" customWidth="1"/>
    <col min="12" max="12" width="6.28125" style="2" hidden="1" customWidth="1"/>
    <col min="13" max="13" width="25.28125" style="2" hidden="1" customWidth="1"/>
    <col min="14" max="14" width="6.28125" style="2" hidden="1" customWidth="1"/>
    <col min="15" max="15" width="26.7109375" style="2" customWidth="1"/>
    <col min="16" max="16" width="2.8515625" style="219" customWidth="1"/>
    <col min="17" max="17" width="28.00390625" style="2" customWidth="1"/>
    <col min="18" max="18" width="3.00390625" style="11" customWidth="1"/>
    <col min="19" max="19" width="25.28125" style="2" customWidth="1"/>
    <col min="20" max="20" width="4.57421875" style="2" customWidth="1"/>
    <col min="21" max="21" width="2.8515625" style="155" customWidth="1"/>
    <col min="22" max="22" width="21.140625" style="155" customWidth="1"/>
    <col min="23" max="16384" width="8.8515625" style="2" customWidth="1"/>
  </cols>
  <sheetData>
    <row r="1" ht="20.25">
      <c r="A1" s="1"/>
    </row>
    <row r="2" spans="1:15" ht="20.25">
      <c r="A2" s="1"/>
      <c r="E2" s="36"/>
      <c r="F2" s="7"/>
      <c r="G2" s="7"/>
      <c r="H2" s="7"/>
      <c r="I2" s="22"/>
      <c r="J2" s="7"/>
      <c r="K2" s="37"/>
      <c r="L2" s="7"/>
      <c r="M2" s="7"/>
      <c r="N2" s="7"/>
      <c r="O2" s="7"/>
    </row>
    <row r="3" ht="20.25">
      <c r="A3" s="1"/>
    </row>
    <row r="4" spans="1:21" ht="19.5" customHeight="1">
      <c r="A4" s="274" t="s">
        <v>88</v>
      </c>
      <c r="B4" s="274"/>
      <c r="C4" s="274"/>
      <c r="D4" s="274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</row>
    <row r="5" spans="1:21" ht="16.5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6"/>
    </row>
    <row r="6" spans="1:20" ht="22.5" customHeight="1">
      <c r="A6" s="7"/>
      <c r="B6" s="8"/>
      <c r="C6" s="9"/>
      <c r="D6" s="9"/>
      <c r="E6" s="13"/>
      <c r="F6" s="7"/>
      <c r="G6" s="7"/>
      <c r="H6" s="7"/>
      <c r="I6" s="22"/>
      <c r="J6" s="6"/>
      <c r="K6" s="15"/>
      <c r="Q6" s="228" t="s">
        <v>64</v>
      </c>
      <c r="R6" s="227" t="s">
        <v>65</v>
      </c>
      <c r="S6" s="226" t="s">
        <v>90</v>
      </c>
      <c r="T6" s="226"/>
    </row>
    <row r="7" spans="1:21" ht="23.25" customHeight="1" thickBot="1">
      <c r="A7" s="7"/>
      <c r="B7" s="52"/>
      <c r="C7" s="53"/>
      <c r="D7" s="53"/>
      <c r="E7" s="54"/>
      <c r="F7" s="53"/>
      <c r="G7" s="53"/>
      <c r="H7" s="53"/>
      <c r="I7" s="55"/>
      <c r="J7" s="56"/>
      <c r="K7" s="57"/>
      <c r="L7" s="56"/>
      <c r="M7" s="56"/>
      <c r="N7" s="56"/>
      <c r="O7" s="56"/>
      <c r="P7" s="220"/>
      <c r="Q7" s="56"/>
      <c r="R7" s="209"/>
      <c r="S7" s="56"/>
      <c r="T7" s="56"/>
      <c r="U7" s="133"/>
    </row>
    <row r="8" spans="1:21" ht="45" customHeight="1" thickBot="1">
      <c r="A8" s="7"/>
      <c r="B8" s="277" t="s">
        <v>46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9"/>
      <c r="U8" s="133"/>
    </row>
    <row r="9" spans="1:24" s="19" customFormat="1" ht="72.75" customHeight="1" thickBot="1">
      <c r="A9" s="18"/>
      <c r="B9" s="193"/>
      <c r="C9" s="272" t="s">
        <v>4</v>
      </c>
      <c r="D9" s="273"/>
      <c r="E9" s="194" t="s">
        <v>34</v>
      </c>
      <c r="F9" s="195"/>
      <c r="G9" s="194" t="s">
        <v>5</v>
      </c>
      <c r="H9" s="196"/>
      <c r="I9" s="197" t="s">
        <v>39</v>
      </c>
      <c r="J9" s="198"/>
      <c r="K9" s="196" t="s">
        <v>23</v>
      </c>
      <c r="L9" s="199"/>
      <c r="M9" s="196" t="s">
        <v>24</v>
      </c>
      <c r="N9" s="199"/>
      <c r="O9" s="194" t="s">
        <v>50</v>
      </c>
      <c r="P9" s="222"/>
      <c r="Q9" s="196" t="s">
        <v>81</v>
      </c>
      <c r="R9" s="199"/>
      <c r="S9" s="200" t="s">
        <v>93</v>
      </c>
      <c r="T9" s="263"/>
      <c r="U9" s="184"/>
      <c r="V9" s="184"/>
      <c r="W9" s="18"/>
      <c r="X9" s="18"/>
    </row>
    <row r="10" spans="1:22" s="11" customFormat="1" ht="39.75" customHeight="1">
      <c r="A10" s="10"/>
      <c r="B10" s="179" t="s">
        <v>41</v>
      </c>
      <c r="C10" s="176">
        <v>32480</v>
      </c>
      <c r="D10" s="66" t="s">
        <v>0</v>
      </c>
      <c r="E10" s="67">
        <v>56260</v>
      </c>
      <c r="F10" s="68" t="s">
        <v>0</v>
      </c>
      <c r="G10" s="69">
        <v>56260</v>
      </c>
      <c r="H10" s="68" t="s">
        <v>0</v>
      </c>
      <c r="I10" s="67">
        <v>56260</v>
      </c>
      <c r="J10" s="70" t="s">
        <v>0</v>
      </c>
      <c r="K10" s="71">
        <v>59073</v>
      </c>
      <c r="L10" s="70" t="s">
        <v>0</v>
      </c>
      <c r="M10" s="71">
        <v>69701</v>
      </c>
      <c r="N10" s="70" t="s">
        <v>0</v>
      </c>
      <c r="O10" s="71">
        <v>87500</v>
      </c>
      <c r="P10" s="85"/>
      <c r="Q10" s="71">
        <v>92500</v>
      </c>
      <c r="R10" s="214"/>
      <c r="S10" s="109">
        <v>92500</v>
      </c>
      <c r="T10" s="202"/>
      <c r="U10" s="160"/>
      <c r="V10" s="157"/>
    </row>
    <row r="11" spans="1:22" s="17" customFormat="1" ht="47.25" customHeight="1">
      <c r="A11" s="16"/>
      <c r="B11" s="181" t="s">
        <v>49</v>
      </c>
      <c r="C11" s="177" t="s">
        <v>3</v>
      </c>
      <c r="D11" s="78" t="s">
        <v>0</v>
      </c>
      <c r="E11" s="182">
        <v>24001</v>
      </c>
      <c r="F11" s="79" t="s">
        <v>0</v>
      </c>
      <c r="G11" s="182">
        <v>20000</v>
      </c>
      <c r="H11" s="79" t="s">
        <v>0</v>
      </c>
      <c r="I11" s="182">
        <v>24001</v>
      </c>
      <c r="J11" s="80" t="s">
        <v>0</v>
      </c>
      <c r="K11" s="81">
        <v>24001</v>
      </c>
      <c r="L11" s="80" t="s">
        <v>0</v>
      </c>
      <c r="M11" s="81">
        <v>24001</v>
      </c>
      <c r="N11" s="80" t="s">
        <v>0</v>
      </c>
      <c r="O11" s="89">
        <v>76909</v>
      </c>
      <c r="P11" s="85"/>
      <c r="Q11" s="89">
        <v>74027</v>
      </c>
      <c r="R11" s="214"/>
      <c r="S11" s="69">
        <v>74460</v>
      </c>
      <c r="T11" s="169"/>
      <c r="U11" s="161"/>
      <c r="V11" s="156"/>
    </row>
    <row r="12" spans="1:22" s="35" customFormat="1" ht="60.75">
      <c r="A12" s="34"/>
      <c r="B12" s="205" t="s">
        <v>80</v>
      </c>
      <c r="C12" s="178">
        <v>567.86</v>
      </c>
      <c r="D12" s="83" t="s">
        <v>0</v>
      </c>
      <c r="E12" s="84">
        <v>0</v>
      </c>
      <c r="F12" s="85" t="s">
        <v>0</v>
      </c>
      <c r="G12" s="86" t="s">
        <v>3</v>
      </c>
      <c r="H12" s="85" t="s">
        <v>0</v>
      </c>
      <c r="I12" s="84">
        <v>0</v>
      </c>
      <c r="J12" s="87" t="s">
        <v>0</v>
      </c>
      <c r="K12" s="88">
        <v>0</v>
      </c>
      <c r="L12" s="87" t="s">
        <v>0</v>
      </c>
      <c r="M12" s="88">
        <v>0</v>
      </c>
      <c r="N12" s="87" t="s">
        <v>0</v>
      </c>
      <c r="O12" s="89">
        <v>15000</v>
      </c>
      <c r="P12" s="85"/>
      <c r="Q12" s="89">
        <v>22500</v>
      </c>
      <c r="R12" s="214"/>
      <c r="S12" s="89">
        <v>12500</v>
      </c>
      <c r="T12" s="264" t="s">
        <v>67</v>
      </c>
      <c r="U12" s="161"/>
      <c r="V12" s="158"/>
    </row>
    <row r="13" spans="1:22" s="35" customFormat="1" ht="30" customHeight="1">
      <c r="A13" s="34"/>
      <c r="B13" s="205" t="s">
        <v>52</v>
      </c>
      <c r="C13" s="178"/>
      <c r="D13" s="83"/>
      <c r="E13" s="84"/>
      <c r="F13" s="85"/>
      <c r="G13" s="86"/>
      <c r="H13" s="85"/>
      <c r="I13" s="84"/>
      <c r="J13" s="87"/>
      <c r="K13" s="88"/>
      <c r="L13" s="87"/>
      <c r="M13" s="88"/>
      <c r="N13" s="87"/>
      <c r="O13" s="89">
        <v>0</v>
      </c>
      <c r="P13" s="85"/>
      <c r="Q13" s="89">
        <v>0</v>
      </c>
      <c r="R13" s="214"/>
      <c r="S13" s="69">
        <v>172.29</v>
      </c>
      <c r="T13" s="169"/>
      <c r="U13" s="161"/>
      <c r="V13" s="158"/>
    </row>
    <row r="14" spans="1:22" s="11" customFormat="1" ht="30" customHeight="1">
      <c r="A14" s="10"/>
      <c r="B14" s="179" t="s">
        <v>22</v>
      </c>
      <c r="C14" s="176">
        <v>921.69</v>
      </c>
      <c r="D14" s="66" t="s">
        <v>0</v>
      </c>
      <c r="E14" s="67">
        <v>1000</v>
      </c>
      <c r="F14" s="68" t="s">
        <v>0</v>
      </c>
      <c r="G14" s="109">
        <v>1000</v>
      </c>
      <c r="H14" s="68" t="s">
        <v>0</v>
      </c>
      <c r="I14" s="67">
        <v>2500</v>
      </c>
      <c r="J14" s="70" t="s">
        <v>0</v>
      </c>
      <c r="K14" s="151">
        <v>1000</v>
      </c>
      <c r="L14" s="70" t="s">
        <v>0</v>
      </c>
      <c r="M14" s="151">
        <v>1000</v>
      </c>
      <c r="N14" s="70" t="s">
        <v>0</v>
      </c>
      <c r="O14" s="151">
        <v>1000</v>
      </c>
      <c r="P14" s="68"/>
      <c r="Q14" s="151">
        <v>1000</v>
      </c>
      <c r="R14" s="215"/>
      <c r="S14" s="109">
        <v>0</v>
      </c>
      <c r="T14" s="202"/>
      <c r="U14" s="164"/>
      <c r="V14" s="157"/>
    </row>
    <row r="15" spans="1:23" s="11" customFormat="1" ht="28.5" customHeight="1" thickBot="1">
      <c r="A15" s="10"/>
      <c r="B15" s="82" t="s">
        <v>66</v>
      </c>
      <c r="C15" s="65"/>
      <c r="D15" s="66"/>
      <c r="E15" s="67"/>
      <c r="F15" s="68"/>
      <c r="G15" s="109"/>
      <c r="H15" s="68"/>
      <c r="I15" s="67"/>
      <c r="J15" s="70"/>
      <c r="K15" s="151"/>
      <c r="L15" s="70"/>
      <c r="M15" s="151"/>
      <c r="N15" s="70"/>
      <c r="O15" s="69">
        <v>0</v>
      </c>
      <c r="P15" s="68"/>
      <c r="Q15" s="69">
        <v>0</v>
      </c>
      <c r="R15" s="215"/>
      <c r="S15" s="109">
        <v>1279.62</v>
      </c>
      <c r="T15" s="202"/>
      <c r="U15" s="164"/>
      <c r="V15" s="203"/>
      <c r="W15" s="204"/>
    </row>
    <row r="16" spans="1:21" ht="30" customHeight="1" thickBot="1">
      <c r="A16" s="7"/>
      <c r="B16" s="231" t="s">
        <v>1</v>
      </c>
      <c r="C16" s="232">
        <f>SUM(C10:C14)</f>
        <v>33969.55</v>
      </c>
      <c r="D16" s="233" t="s">
        <v>0</v>
      </c>
      <c r="E16" s="234">
        <f>SUM(E10:E15)</f>
        <v>81261</v>
      </c>
      <c r="F16" s="235" t="s">
        <v>0</v>
      </c>
      <c r="G16" s="236">
        <f>SUM(G10:G14)</f>
        <v>77260</v>
      </c>
      <c r="H16" s="235" t="s">
        <v>0</v>
      </c>
      <c r="I16" s="234">
        <f>SUM(I10:I15)</f>
        <v>82761</v>
      </c>
      <c r="J16" s="237" t="s">
        <v>0</v>
      </c>
      <c r="K16" s="238">
        <f>SUM(K10:K15)</f>
        <v>84074</v>
      </c>
      <c r="L16" s="237" t="s">
        <v>0</v>
      </c>
      <c r="M16" s="238">
        <f>SUM(M10:M15)</f>
        <v>94702</v>
      </c>
      <c r="N16" s="237" t="s">
        <v>0</v>
      </c>
      <c r="O16" s="236">
        <f>SUM(O10:O15)</f>
        <v>180409</v>
      </c>
      <c r="P16" s="239" t="s">
        <v>0</v>
      </c>
      <c r="Q16" s="236">
        <f>SUM(Q10:Q15)</f>
        <v>190027</v>
      </c>
      <c r="R16" s="240" t="s">
        <v>0</v>
      </c>
      <c r="S16" s="232">
        <f>SUM(S10:S15)</f>
        <v>180911.91</v>
      </c>
      <c r="T16" s="265" t="s">
        <v>0</v>
      </c>
      <c r="U16" s="162"/>
    </row>
    <row r="17" spans="1:21" ht="21" customHeight="1">
      <c r="A17" s="7"/>
      <c r="B17" s="99"/>
      <c r="C17" s="100"/>
      <c r="D17" s="100"/>
      <c r="E17" s="101"/>
      <c r="F17" s="102"/>
      <c r="G17" s="102"/>
      <c r="H17" s="102"/>
      <c r="I17" s="103"/>
      <c r="J17" s="102"/>
      <c r="K17" s="62"/>
      <c r="L17" s="63"/>
      <c r="M17" s="62"/>
      <c r="N17" s="63"/>
      <c r="O17" s="63"/>
      <c r="P17" s="223"/>
      <c r="Q17" s="131"/>
      <c r="R17" s="211"/>
      <c r="S17" s="133"/>
      <c r="T17" s="133"/>
      <c r="U17" s="133"/>
    </row>
    <row r="18" spans="1:21" ht="21.75" customHeight="1" thickBot="1">
      <c r="A18" s="7"/>
      <c r="B18" s="102"/>
      <c r="C18" s="102"/>
      <c r="D18" s="102"/>
      <c r="E18" s="60"/>
      <c r="F18" s="53"/>
      <c r="G18" s="102"/>
      <c r="H18" s="102"/>
      <c r="I18" s="61"/>
      <c r="J18" s="53"/>
      <c r="K18" s="104"/>
      <c r="L18" s="56"/>
      <c r="M18" s="104"/>
      <c r="N18" s="56"/>
      <c r="O18" s="133"/>
      <c r="P18" s="223"/>
      <c r="Q18" s="131"/>
      <c r="R18" s="211"/>
      <c r="S18" s="133"/>
      <c r="T18" s="133"/>
      <c r="U18" s="133"/>
    </row>
    <row r="19" spans="1:21" ht="22.5" customHeight="1" thickBot="1">
      <c r="A19" s="7"/>
      <c r="B19" s="102"/>
      <c r="C19" s="102"/>
      <c r="D19" s="102"/>
      <c r="E19" s="60"/>
      <c r="F19" s="102"/>
      <c r="G19" s="102"/>
      <c r="H19" s="102"/>
      <c r="I19" s="61"/>
      <c r="J19" s="102"/>
      <c r="K19" s="132"/>
      <c r="L19" s="133"/>
      <c r="M19" s="132"/>
      <c r="N19" s="133"/>
      <c r="O19" s="133"/>
      <c r="P19" s="223"/>
      <c r="Q19" s="131"/>
      <c r="R19" s="211"/>
      <c r="S19" s="133"/>
      <c r="T19" s="133"/>
      <c r="U19" s="133"/>
    </row>
    <row r="20" spans="1:21" ht="45" customHeight="1" thickBot="1">
      <c r="A20" s="7"/>
      <c r="B20" s="280" t="s">
        <v>45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2"/>
      <c r="U20" s="133"/>
    </row>
    <row r="21" spans="1:24" s="19" customFormat="1" ht="57.75" customHeight="1" thickBot="1">
      <c r="A21" s="18"/>
      <c r="B21" s="193"/>
      <c r="C21" s="272" t="s">
        <v>4</v>
      </c>
      <c r="D21" s="273"/>
      <c r="E21" s="194" t="s">
        <v>34</v>
      </c>
      <c r="F21" s="195"/>
      <c r="G21" s="194" t="s">
        <v>5</v>
      </c>
      <c r="H21" s="196"/>
      <c r="I21" s="197" t="s">
        <v>39</v>
      </c>
      <c r="J21" s="198"/>
      <c r="K21" s="196" t="s">
        <v>23</v>
      </c>
      <c r="L21" s="199"/>
      <c r="M21" s="196" t="s">
        <v>25</v>
      </c>
      <c r="N21" s="199"/>
      <c r="O21" s="194" t="s">
        <v>50</v>
      </c>
      <c r="P21" s="222"/>
      <c r="Q21" s="196" t="s">
        <v>51</v>
      </c>
      <c r="R21" s="199"/>
      <c r="S21" s="200" t="s">
        <v>94</v>
      </c>
      <c r="T21" s="263"/>
      <c r="U21" s="184"/>
      <c r="V21" s="184"/>
      <c r="W21" s="18"/>
      <c r="X21" s="18"/>
    </row>
    <row r="22" spans="1:24" s="17" customFormat="1" ht="44.25" customHeight="1">
      <c r="A22" s="16"/>
      <c r="B22" s="82" t="s">
        <v>72</v>
      </c>
      <c r="C22" s="192">
        <v>9626.76</v>
      </c>
      <c r="D22" s="83" t="s">
        <v>0</v>
      </c>
      <c r="E22" s="67">
        <v>21648.38</v>
      </c>
      <c r="F22" s="85" t="s">
        <v>0</v>
      </c>
      <c r="G22" s="163">
        <v>11648.38</v>
      </c>
      <c r="H22" s="85" t="s">
        <v>0</v>
      </c>
      <c r="I22" s="163">
        <v>21648.38</v>
      </c>
      <c r="J22" s="87" t="s">
        <v>0</v>
      </c>
      <c r="K22" s="110">
        <v>25000</v>
      </c>
      <c r="L22" s="87" t="s">
        <v>0</v>
      </c>
      <c r="M22" s="110">
        <v>45000</v>
      </c>
      <c r="N22" s="87" t="s">
        <v>0</v>
      </c>
      <c r="O22" s="110">
        <v>55000</v>
      </c>
      <c r="P22" s="68"/>
      <c r="Q22" s="110">
        <v>55000</v>
      </c>
      <c r="R22" s="216"/>
      <c r="S22" s="89">
        <f>78101.51-11000-12500-3710.8</f>
        <v>50890.70999999999</v>
      </c>
      <c r="T22" s="169"/>
      <c r="U22" s="160"/>
      <c r="V22" s="185"/>
      <c r="W22" s="186"/>
      <c r="X22" s="186"/>
    </row>
    <row r="23" spans="1:24" s="17" customFormat="1" ht="27.75" customHeight="1">
      <c r="A23" s="16"/>
      <c r="B23" s="82" t="s">
        <v>52</v>
      </c>
      <c r="C23" s="192"/>
      <c r="D23" s="83"/>
      <c r="E23" s="67"/>
      <c r="F23" s="85"/>
      <c r="G23" s="163"/>
      <c r="H23" s="85"/>
      <c r="I23" s="163"/>
      <c r="J23" s="87"/>
      <c r="K23" s="110"/>
      <c r="L23" s="87"/>
      <c r="M23" s="110"/>
      <c r="N23" s="87"/>
      <c r="O23" s="69">
        <v>0</v>
      </c>
      <c r="P23" s="68"/>
      <c r="Q23" s="110">
        <v>20000</v>
      </c>
      <c r="R23" s="216"/>
      <c r="S23" s="69">
        <v>20763.8</v>
      </c>
      <c r="T23" s="169"/>
      <c r="U23" s="160"/>
      <c r="W23" s="185"/>
      <c r="X23" s="186"/>
    </row>
    <row r="24" spans="1:24" s="17" customFormat="1" ht="38.25" customHeight="1">
      <c r="A24" s="16"/>
      <c r="B24" s="82" t="s">
        <v>58</v>
      </c>
      <c r="C24" s="192"/>
      <c r="D24" s="83"/>
      <c r="E24" s="67"/>
      <c r="F24" s="85"/>
      <c r="G24" s="67"/>
      <c r="H24" s="85"/>
      <c r="I24" s="67"/>
      <c r="J24" s="87"/>
      <c r="K24" s="89"/>
      <c r="L24" s="87"/>
      <c r="M24" s="89"/>
      <c r="N24" s="87"/>
      <c r="O24" s="69">
        <v>0</v>
      </c>
      <c r="P24" s="68"/>
      <c r="Q24" s="69">
        <v>22000</v>
      </c>
      <c r="R24" s="216"/>
      <c r="S24" s="69">
        <v>17482.17</v>
      </c>
      <c r="T24" s="264" t="s">
        <v>76</v>
      </c>
      <c r="U24" s="160"/>
      <c r="V24" s="185"/>
      <c r="W24" s="186"/>
      <c r="X24" s="186"/>
    </row>
    <row r="25" spans="1:24" s="17" customFormat="1" ht="47.25" customHeight="1">
      <c r="A25" s="16"/>
      <c r="B25" s="82" t="s">
        <v>73</v>
      </c>
      <c r="C25" s="192"/>
      <c r="D25" s="83"/>
      <c r="E25" s="67"/>
      <c r="F25" s="85"/>
      <c r="G25" s="163"/>
      <c r="H25" s="85"/>
      <c r="I25" s="163"/>
      <c r="J25" s="87"/>
      <c r="K25" s="110"/>
      <c r="L25" s="87"/>
      <c r="M25" s="110"/>
      <c r="N25" s="87"/>
      <c r="O25" s="69">
        <v>0</v>
      </c>
      <c r="P25" s="68"/>
      <c r="Q25" s="110">
        <v>14500</v>
      </c>
      <c r="R25" s="216"/>
      <c r="S25" s="69">
        <f>11000+3500</f>
        <v>14500</v>
      </c>
      <c r="T25" s="266"/>
      <c r="U25" s="160"/>
      <c r="V25" s="185"/>
      <c r="W25" s="186"/>
      <c r="X25" s="186"/>
    </row>
    <row r="26" spans="1:24" s="17" customFormat="1" ht="47.25" customHeight="1">
      <c r="A26" s="16"/>
      <c r="B26" s="82" t="s">
        <v>74</v>
      </c>
      <c r="C26" s="192"/>
      <c r="D26" s="83"/>
      <c r="E26" s="67"/>
      <c r="F26" s="85"/>
      <c r="G26" s="163"/>
      <c r="H26" s="85"/>
      <c r="I26" s="163"/>
      <c r="J26" s="87"/>
      <c r="K26" s="110"/>
      <c r="L26" s="87"/>
      <c r="M26" s="110"/>
      <c r="N26" s="87"/>
      <c r="O26" s="69">
        <v>0</v>
      </c>
      <c r="P26" s="68"/>
      <c r="Q26" s="110">
        <v>12500</v>
      </c>
      <c r="R26" s="216"/>
      <c r="S26" s="69">
        <v>12500</v>
      </c>
      <c r="T26" s="266"/>
      <c r="U26" s="160"/>
      <c r="V26" s="185"/>
      <c r="W26" s="186"/>
      <c r="X26" s="186"/>
    </row>
    <row r="27" spans="1:24" s="17" customFormat="1" ht="38.25" customHeight="1">
      <c r="A27" s="16"/>
      <c r="B27" s="82" t="s">
        <v>84</v>
      </c>
      <c r="C27" s="192"/>
      <c r="D27" s="83"/>
      <c r="E27" s="67"/>
      <c r="F27" s="85"/>
      <c r="G27" s="67"/>
      <c r="H27" s="85"/>
      <c r="I27" s="67"/>
      <c r="J27" s="87"/>
      <c r="K27" s="89"/>
      <c r="L27" s="87"/>
      <c r="M27" s="89"/>
      <c r="N27" s="87"/>
      <c r="O27" s="69">
        <v>0</v>
      </c>
      <c r="P27" s="68"/>
      <c r="Q27" s="69">
        <v>0</v>
      </c>
      <c r="R27" s="216"/>
      <c r="S27" s="69">
        <v>16255.75</v>
      </c>
      <c r="T27" s="267" t="s">
        <v>82</v>
      </c>
      <c r="U27" s="160"/>
      <c r="V27" s="185"/>
      <c r="W27" s="186"/>
      <c r="X27" s="186"/>
    </row>
    <row r="28" spans="1:22" s="11" customFormat="1" ht="30" customHeight="1">
      <c r="A28" s="10"/>
      <c r="B28" s="64" t="s">
        <v>87</v>
      </c>
      <c r="C28" s="65">
        <v>0</v>
      </c>
      <c r="D28" s="66" t="s">
        <v>0</v>
      </c>
      <c r="E28" s="108">
        <v>0</v>
      </c>
      <c r="F28" s="68" t="s">
        <v>0</v>
      </c>
      <c r="G28" s="109">
        <v>0</v>
      </c>
      <c r="H28" s="68" t="s">
        <v>0</v>
      </c>
      <c r="I28" s="108">
        <v>0</v>
      </c>
      <c r="J28" s="70" t="s">
        <v>0</v>
      </c>
      <c r="K28" s="89">
        <v>3000</v>
      </c>
      <c r="L28" s="68" t="s">
        <v>0</v>
      </c>
      <c r="M28" s="89">
        <v>4500</v>
      </c>
      <c r="N28" s="68" t="s">
        <v>0</v>
      </c>
      <c r="O28" s="89">
        <v>4500</v>
      </c>
      <c r="P28" s="68"/>
      <c r="Q28" s="89">
        <v>4500</v>
      </c>
      <c r="R28" s="217"/>
      <c r="S28" s="285">
        <v>20259.14</v>
      </c>
      <c r="T28" s="165"/>
      <c r="U28" s="164"/>
      <c r="V28" s="203"/>
    </row>
    <row r="29" spans="1:22" s="11" customFormat="1" ht="30" customHeight="1">
      <c r="A29" s="10"/>
      <c r="B29" s="64" t="s">
        <v>78</v>
      </c>
      <c r="C29" s="65"/>
      <c r="D29" s="66"/>
      <c r="E29" s="108"/>
      <c r="F29" s="70"/>
      <c r="G29" s="109"/>
      <c r="H29" s="70"/>
      <c r="I29" s="108"/>
      <c r="J29" s="70"/>
      <c r="K29" s="89"/>
      <c r="L29" s="70"/>
      <c r="M29" s="89"/>
      <c r="N29" s="70"/>
      <c r="O29" s="69">
        <v>0</v>
      </c>
      <c r="P29" s="68"/>
      <c r="Q29" s="89">
        <v>12000</v>
      </c>
      <c r="R29" s="217"/>
      <c r="S29" s="285"/>
      <c r="T29" s="165"/>
      <c r="U29" s="164"/>
      <c r="V29" s="203"/>
    </row>
    <row r="30" spans="1:22" s="17" customFormat="1" ht="45" customHeight="1">
      <c r="A30" s="16"/>
      <c r="B30" s="82" t="s">
        <v>79</v>
      </c>
      <c r="C30" s="77">
        <v>0</v>
      </c>
      <c r="D30" s="111" t="s">
        <v>0</v>
      </c>
      <c r="E30" s="112">
        <v>15000</v>
      </c>
      <c r="F30" s="80" t="s">
        <v>0</v>
      </c>
      <c r="G30" s="113">
        <v>15000</v>
      </c>
      <c r="H30" s="80" t="s">
        <v>0</v>
      </c>
      <c r="I30" s="112">
        <v>1000</v>
      </c>
      <c r="J30" s="80" t="s">
        <v>0</v>
      </c>
      <c r="K30" s="107">
        <v>16500</v>
      </c>
      <c r="L30" s="80" t="s">
        <v>0</v>
      </c>
      <c r="M30" s="107">
        <v>20000</v>
      </c>
      <c r="N30" s="80" t="s">
        <v>0</v>
      </c>
      <c r="O30" s="110">
        <v>51000</v>
      </c>
      <c r="P30" s="68"/>
      <c r="Q30" s="110">
        <v>54000</v>
      </c>
      <c r="R30" s="216"/>
      <c r="S30" s="89">
        <v>47261.28</v>
      </c>
      <c r="T30" s="264" t="s">
        <v>89</v>
      </c>
      <c r="U30" s="160"/>
      <c r="V30" s="156"/>
    </row>
    <row r="31" spans="1:22" s="17" customFormat="1" ht="45" customHeight="1">
      <c r="A31" s="16"/>
      <c r="B31" s="82" t="s">
        <v>61</v>
      </c>
      <c r="C31" s="77"/>
      <c r="D31" s="111"/>
      <c r="E31" s="208"/>
      <c r="F31" s="80"/>
      <c r="G31" s="208"/>
      <c r="H31" s="80"/>
      <c r="I31" s="208"/>
      <c r="J31" s="80"/>
      <c r="K31" s="107"/>
      <c r="L31" s="80"/>
      <c r="M31" s="107"/>
      <c r="N31" s="80"/>
      <c r="O31" s="69">
        <v>0</v>
      </c>
      <c r="P31" s="68"/>
      <c r="Q31" s="110">
        <v>3000</v>
      </c>
      <c r="R31" s="216"/>
      <c r="S31" s="89">
        <v>0</v>
      </c>
      <c r="T31" s="169"/>
      <c r="U31" s="160"/>
      <c r="V31" s="156"/>
    </row>
    <row r="32" spans="1:25" s="17" customFormat="1" ht="58.5" customHeight="1">
      <c r="A32" s="16"/>
      <c r="B32" s="82" t="s">
        <v>70</v>
      </c>
      <c r="C32" s="106">
        <v>1794.56</v>
      </c>
      <c r="D32" s="78" t="s">
        <v>0</v>
      </c>
      <c r="E32" s="230">
        <v>4000</v>
      </c>
      <c r="F32" s="79" t="s">
        <v>0</v>
      </c>
      <c r="G32" s="230">
        <v>4000</v>
      </c>
      <c r="H32" s="79" t="s">
        <v>0</v>
      </c>
      <c r="I32" s="230">
        <v>5500</v>
      </c>
      <c r="J32" s="80" t="s">
        <v>0</v>
      </c>
      <c r="K32" s="107">
        <v>4000</v>
      </c>
      <c r="L32" s="79" t="s">
        <v>0</v>
      </c>
      <c r="M32" s="107">
        <v>10000</v>
      </c>
      <c r="N32" s="79" t="s">
        <v>0</v>
      </c>
      <c r="O32" s="110">
        <v>20000</v>
      </c>
      <c r="P32" s="68"/>
      <c r="Q32" s="110">
        <v>20000</v>
      </c>
      <c r="R32" s="214"/>
      <c r="S32" s="89">
        <v>17742.86</v>
      </c>
      <c r="T32" s="229"/>
      <c r="U32" s="161"/>
      <c r="V32" s="185"/>
      <c r="W32" s="186"/>
      <c r="X32" s="186"/>
      <c r="Y32" s="186"/>
    </row>
    <row r="33" spans="1:25" ht="32.25" customHeight="1">
      <c r="A33" s="7"/>
      <c r="B33" s="64" t="s">
        <v>33</v>
      </c>
      <c r="C33" s="114">
        <v>2360</v>
      </c>
      <c r="D33" s="72" t="s">
        <v>0</v>
      </c>
      <c r="E33" s="115">
        <v>0</v>
      </c>
      <c r="F33" s="73" t="s">
        <v>0</v>
      </c>
      <c r="G33" s="117">
        <v>0</v>
      </c>
      <c r="H33" s="73" t="s">
        <v>0</v>
      </c>
      <c r="I33" s="115">
        <v>500</v>
      </c>
      <c r="J33" s="73" t="s">
        <v>0</v>
      </c>
      <c r="K33" s="116">
        <v>474</v>
      </c>
      <c r="L33" s="73" t="s">
        <v>0</v>
      </c>
      <c r="M33" s="116">
        <v>474</v>
      </c>
      <c r="N33" s="73" t="s">
        <v>0</v>
      </c>
      <c r="O33" s="89">
        <v>500</v>
      </c>
      <c r="P33" s="68"/>
      <c r="Q33" s="89">
        <v>500</v>
      </c>
      <c r="R33" s="215"/>
      <c r="S33" s="71">
        <v>0</v>
      </c>
      <c r="T33" s="202"/>
      <c r="U33" s="131"/>
      <c r="V33" s="183"/>
      <c r="W33" s="3"/>
      <c r="X33" s="3"/>
      <c r="Y33" s="3"/>
    </row>
    <row r="34" spans="1:25" ht="33" customHeight="1">
      <c r="A34" s="16"/>
      <c r="B34" s="82" t="s">
        <v>59</v>
      </c>
      <c r="C34" s="76">
        <v>12100</v>
      </c>
      <c r="D34" s="118" t="s">
        <v>0</v>
      </c>
      <c r="E34" s="115">
        <v>12100</v>
      </c>
      <c r="F34" s="73" t="s">
        <v>0</v>
      </c>
      <c r="G34" s="74">
        <v>12500</v>
      </c>
      <c r="H34" s="73" t="s">
        <v>0</v>
      </c>
      <c r="I34" s="115">
        <v>12100</v>
      </c>
      <c r="J34" s="73" t="s">
        <v>0</v>
      </c>
      <c r="K34" s="115">
        <v>12100</v>
      </c>
      <c r="L34" s="73" t="s">
        <v>0</v>
      </c>
      <c r="M34" s="115">
        <v>12100</v>
      </c>
      <c r="N34" s="73" t="s">
        <v>0</v>
      </c>
      <c r="O34" s="108">
        <v>12100</v>
      </c>
      <c r="P34" s="68"/>
      <c r="Q34" s="108">
        <v>6250</v>
      </c>
      <c r="R34" s="215"/>
      <c r="S34" s="149">
        <v>6512.83</v>
      </c>
      <c r="T34" s="201"/>
      <c r="U34" s="187"/>
      <c r="V34" s="183"/>
      <c r="W34" s="186"/>
      <c r="X34" s="3"/>
      <c r="Y34" s="3"/>
    </row>
    <row r="35" spans="1:25" ht="28.5" customHeight="1">
      <c r="A35" s="16"/>
      <c r="B35" s="82" t="s">
        <v>48</v>
      </c>
      <c r="C35" s="76"/>
      <c r="D35" s="118"/>
      <c r="E35" s="115"/>
      <c r="F35" s="73"/>
      <c r="G35" s="74"/>
      <c r="H35" s="73"/>
      <c r="I35" s="115"/>
      <c r="J35" s="73"/>
      <c r="K35" s="115"/>
      <c r="L35" s="73"/>
      <c r="M35" s="115"/>
      <c r="N35" s="73"/>
      <c r="O35" s="71">
        <v>6050</v>
      </c>
      <c r="P35" s="68"/>
      <c r="Q35" s="69">
        <v>0</v>
      </c>
      <c r="R35" s="215"/>
      <c r="S35" s="71">
        <v>0</v>
      </c>
      <c r="T35" s="202"/>
      <c r="U35" s="187"/>
      <c r="V35" s="183"/>
      <c r="W35" s="186"/>
      <c r="X35" s="3"/>
      <c r="Y35" s="3"/>
    </row>
    <row r="36" spans="1:25" ht="55.5" customHeight="1">
      <c r="A36" s="7"/>
      <c r="B36" s="82" t="s">
        <v>47</v>
      </c>
      <c r="C36" s="114">
        <v>441.26</v>
      </c>
      <c r="D36" s="118" t="s">
        <v>0</v>
      </c>
      <c r="E36" s="115">
        <v>400</v>
      </c>
      <c r="F36" s="73" t="s">
        <v>0</v>
      </c>
      <c r="G36" s="74">
        <v>400</v>
      </c>
      <c r="H36" s="73" t="s">
        <v>0</v>
      </c>
      <c r="I36" s="115">
        <v>400</v>
      </c>
      <c r="J36" s="73" t="s">
        <v>0</v>
      </c>
      <c r="K36" s="286">
        <v>2000</v>
      </c>
      <c r="L36" s="73" t="s">
        <v>0</v>
      </c>
      <c r="M36" s="286">
        <v>2500</v>
      </c>
      <c r="N36" s="73" t="s">
        <v>0</v>
      </c>
      <c r="O36" s="71">
        <v>10000</v>
      </c>
      <c r="P36" s="68"/>
      <c r="Q36" s="71">
        <v>5000</v>
      </c>
      <c r="R36" s="215"/>
      <c r="S36" s="71">
        <v>810</v>
      </c>
      <c r="T36" s="202"/>
      <c r="U36" s="131"/>
      <c r="V36" s="183"/>
      <c r="W36" s="186"/>
      <c r="X36" s="3"/>
      <c r="Y36" s="3"/>
    </row>
    <row r="37" spans="1:25" ht="60.75">
      <c r="A37" s="7"/>
      <c r="B37" s="250" t="s">
        <v>71</v>
      </c>
      <c r="C37" s="76">
        <v>263.87</v>
      </c>
      <c r="D37" s="72" t="s">
        <v>0</v>
      </c>
      <c r="E37" s="115">
        <v>250</v>
      </c>
      <c r="F37" s="73" t="s">
        <v>0</v>
      </c>
      <c r="G37" s="74">
        <v>250</v>
      </c>
      <c r="H37" s="73" t="s">
        <v>0</v>
      </c>
      <c r="I37" s="115">
        <v>250</v>
      </c>
      <c r="J37" s="73" t="s">
        <v>0</v>
      </c>
      <c r="K37" s="287"/>
      <c r="L37" s="73" t="s">
        <v>0</v>
      </c>
      <c r="M37" s="287"/>
      <c r="N37" s="73" t="s">
        <v>0</v>
      </c>
      <c r="O37" s="89">
        <v>6000</v>
      </c>
      <c r="P37" s="215"/>
      <c r="Q37" s="89">
        <v>6000</v>
      </c>
      <c r="R37" s="215"/>
      <c r="S37" s="71">
        <f>4865.07+3710.8</f>
        <v>8575.869999999999</v>
      </c>
      <c r="T37" s="202"/>
      <c r="U37" s="131"/>
      <c r="V37" s="183"/>
      <c r="W37" s="3"/>
      <c r="X37" s="3"/>
      <c r="Y37" s="3"/>
    </row>
    <row r="38" spans="1:25" ht="42" customHeight="1">
      <c r="A38" s="16"/>
      <c r="B38" s="82" t="s">
        <v>42</v>
      </c>
      <c r="C38" s="76">
        <v>179.1</v>
      </c>
      <c r="D38" s="72" t="s">
        <v>0</v>
      </c>
      <c r="E38" s="115">
        <v>100</v>
      </c>
      <c r="F38" s="73" t="s">
        <v>0</v>
      </c>
      <c r="G38" s="74">
        <v>100</v>
      </c>
      <c r="H38" s="73" t="s">
        <v>0</v>
      </c>
      <c r="I38" s="115">
        <v>100</v>
      </c>
      <c r="J38" s="73" t="s">
        <v>0</v>
      </c>
      <c r="K38" s="287"/>
      <c r="L38" s="73" t="s">
        <v>0</v>
      </c>
      <c r="M38" s="287"/>
      <c r="N38" s="73" t="s">
        <v>0</v>
      </c>
      <c r="O38" s="71">
        <v>1500</v>
      </c>
      <c r="P38" s="68"/>
      <c r="Q38" s="71">
        <v>1500</v>
      </c>
      <c r="R38" s="215"/>
      <c r="S38" s="71">
        <v>59.98</v>
      </c>
      <c r="T38" s="202"/>
      <c r="U38" s="131"/>
      <c r="V38" s="183"/>
      <c r="W38" s="3"/>
      <c r="X38" s="3"/>
      <c r="Y38" s="3"/>
    </row>
    <row r="39" spans="1:25" ht="26.25" customHeight="1">
      <c r="A39" s="16"/>
      <c r="B39" s="82" t="s">
        <v>60</v>
      </c>
      <c r="C39" s="76"/>
      <c r="D39" s="72"/>
      <c r="E39" s="115"/>
      <c r="F39" s="73"/>
      <c r="G39" s="74"/>
      <c r="H39" s="73"/>
      <c r="I39" s="115"/>
      <c r="J39" s="73"/>
      <c r="K39" s="190"/>
      <c r="L39" s="73"/>
      <c r="M39" s="190"/>
      <c r="N39" s="73"/>
      <c r="O39" s="71">
        <v>0</v>
      </c>
      <c r="P39" s="68"/>
      <c r="Q39" s="71">
        <v>0</v>
      </c>
      <c r="R39" s="215"/>
      <c r="S39" s="137">
        <v>100</v>
      </c>
      <c r="T39" s="166"/>
      <c r="U39" s="131"/>
      <c r="V39" s="183"/>
      <c r="W39" s="3"/>
      <c r="X39" s="3"/>
      <c r="Y39" s="3"/>
    </row>
    <row r="40" spans="1:25" ht="29.25" customHeight="1" thickBot="1">
      <c r="A40" s="16"/>
      <c r="B40" s="82" t="s">
        <v>53</v>
      </c>
      <c r="C40" s="65"/>
      <c r="D40" s="66"/>
      <c r="E40" s="108"/>
      <c r="F40" s="68"/>
      <c r="G40" s="109"/>
      <c r="H40" s="68"/>
      <c r="I40" s="108"/>
      <c r="J40" s="68"/>
      <c r="K40" s="190"/>
      <c r="L40" s="68"/>
      <c r="M40" s="190"/>
      <c r="N40" s="68"/>
      <c r="O40" s="71">
        <v>0</v>
      </c>
      <c r="P40" s="68"/>
      <c r="Q40" s="71">
        <v>0</v>
      </c>
      <c r="R40" s="215"/>
      <c r="S40" s="136">
        <v>336</v>
      </c>
      <c r="T40" s="202"/>
      <c r="U40" s="131"/>
      <c r="V40" s="183"/>
      <c r="W40" s="3"/>
      <c r="X40" s="3"/>
      <c r="Y40" s="3"/>
    </row>
    <row r="41" spans="1:21" ht="30" customHeight="1" thickBot="1">
      <c r="A41" s="7"/>
      <c r="B41" s="231" t="s">
        <v>2</v>
      </c>
      <c r="C41" s="241">
        <f>SUM(C22:C38)</f>
        <v>26765.549999999996</v>
      </c>
      <c r="D41" s="242" t="s">
        <v>0</v>
      </c>
      <c r="E41" s="243">
        <f>SUM(E22:E40)</f>
        <v>53498.380000000005</v>
      </c>
      <c r="F41" s="235" t="s">
        <v>0</v>
      </c>
      <c r="G41" s="236">
        <f>SUM(G22:G38)</f>
        <v>43898.38</v>
      </c>
      <c r="H41" s="235" t="s">
        <v>0</v>
      </c>
      <c r="I41" s="243">
        <f>SUM(I22:I40)</f>
        <v>41498.380000000005</v>
      </c>
      <c r="J41" s="235" t="s">
        <v>0</v>
      </c>
      <c r="K41" s="244">
        <f>SUM(K22:K40)</f>
        <v>63074</v>
      </c>
      <c r="L41" s="235" t="s">
        <v>0</v>
      </c>
      <c r="M41" s="244">
        <f>SUM(M22:M40)</f>
        <v>94574</v>
      </c>
      <c r="N41" s="235" t="s">
        <v>0</v>
      </c>
      <c r="O41" s="245">
        <f>SUM(O22:O40)</f>
        <v>166650</v>
      </c>
      <c r="P41" s="246" t="s">
        <v>0</v>
      </c>
      <c r="Q41" s="245">
        <f>SUM(Q22:Q40)</f>
        <v>236750</v>
      </c>
      <c r="R41" s="247" t="s">
        <v>0</v>
      </c>
      <c r="S41" s="248">
        <f>SUM(S22:S40)</f>
        <v>234050.39</v>
      </c>
      <c r="T41" s="249" t="s">
        <v>0</v>
      </c>
      <c r="U41" s="162"/>
    </row>
    <row r="42" spans="1:21" ht="15" customHeight="1">
      <c r="A42" s="7"/>
      <c r="B42" s="180"/>
      <c r="C42" s="58"/>
      <c r="D42" s="59"/>
      <c r="E42" s="116"/>
      <c r="F42" s="73"/>
      <c r="G42" s="74"/>
      <c r="H42" s="73"/>
      <c r="I42" s="115"/>
      <c r="J42" s="73"/>
      <c r="K42" s="132"/>
      <c r="L42" s="73"/>
      <c r="M42" s="132"/>
      <c r="N42" s="75"/>
      <c r="O42" s="119"/>
      <c r="P42" s="70"/>
      <c r="Q42" s="119"/>
      <c r="R42" s="217"/>
      <c r="S42" s="75"/>
      <c r="T42" s="166"/>
      <c r="U42" s="131"/>
    </row>
    <row r="43" spans="1:22" s="6" customFormat="1" ht="20.25">
      <c r="A43" s="7"/>
      <c r="B43" s="123" t="s">
        <v>21</v>
      </c>
      <c r="C43" s="120">
        <f>SUM(C16-C41)</f>
        <v>7204.000000000007</v>
      </c>
      <c r="D43" s="121" t="s">
        <v>0</v>
      </c>
      <c r="E43" s="124">
        <f>E16-E41</f>
        <v>27762.619999999995</v>
      </c>
      <c r="F43" s="90" t="s">
        <v>0</v>
      </c>
      <c r="G43" s="91">
        <f>G16-G41</f>
        <v>33361.62</v>
      </c>
      <c r="H43" s="90" t="s">
        <v>0</v>
      </c>
      <c r="I43" s="122">
        <f>I16-I41</f>
        <v>41262.619999999995</v>
      </c>
      <c r="J43" s="90" t="s">
        <v>0</v>
      </c>
      <c r="K43" s="125">
        <f>K16-K41</f>
        <v>21000</v>
      </c>
      <c r="L43" s="90" t="s">
        <v>0</v>
      </c>
      <c r="M43" s="125">
        <f>M16-M41</f>
        <v>128</v>
      </c>
      <c r="N43" s="92" t="s">
        <v>0</v>
      </c>
      <c r="O43" s="93">
        <f>O16-O41</f>
        <v>13759</v>
      </c>
      <c r="P43" s="212" t="s">
        <v>0</v>
      </c>
      <c r="Q43" s="251">
        <f>Q16-Q41</f>
        <v>-46723</v>
      </c>
      <c r="R43" s="218" t="s">
        <v>0</v>
      </c>
      <c r="S43" s="251">
        <f>SUM(S16-S41)</f>
        <v>-53138.48000000001</v>
      </c>
      <c r="T43" s="167" t="s">
        <v>0</v>
      </c>
      <c r="U43" s="162"/>
      <c r="V43" s="159"/>
    </row>
    <row r="44" spans="1:21" ht="23.25" customHeight="1" thickBot="1">
      <c r="A44" s="7"/>
      <c r="B44" s="126"/>
      <c r="C44" s="94"/>
      <c r="D44" s="95"/>
      <c r="E44" s="98"/>
      <c r="F44" s="96"/>
      <c r="G44" s="97"/>
      <c r="H44" s="96"/>
      <c r="I44" s="127"/>
      <c r="J44" s="96"/>
      <c r="K44" s="104"/>
      <c r="L44" s="128"/>
      <c r="M44" s="104"/>
      <c r="N44" s="129"/>
      <c r="O44" s="130"/>
      <c r="P44" s="224"/>
      <c r="Q44" s="130"/>
      <c r="R44" s="213"/>
      <c r="S44" s="129"/>
      <c r="T44" s="168"/>
      <c r="U44" s="133"/>
    </row>
    <row r="45" spans="1:21" ht="23.25" customHeight="1">
      <c r="A45" s="7"/>
      <c r="B45" s="102"/>
      <c r="C45" s="102"/>
      <c r="D45" s="102"/>
      <c r="E45" s="105"/>
      <c r="F45" s="131"/>
      <c r="G45" s="131"/>
      <c r="H45" s="131"/>
      <c r="I45" s="61"/>
      <c r="J45" s="131"/>
      <c r="K45" s="132"/>
      <c r="L45" s="133"/>
      <c r="M45" s="132"/>
      <c r="N45" s="133"/>
      <c r="O45" s="133"/>
      <c r="P45" s="221"/>
      <c r="Q45" s="63"/>
      <c r="R45" s="210"/>
      <c r="S45" s="133"/>
      <c r="T45" s="133"/>
      <c r="U45" s="133"/>
    </row>
    <row r="46" spans="1:21" ht="18" customHeight="1">
      <c r="A46" s="3"/>
      <c r="B46" s="170" t="s">
        <v>35</v>
      </c>
      <c r="C46" s="171"/>
      <c r="D46" s="171"/>
      <c r="E46" s="172"/>
      <c r="F46" s="173"/>
      <c r="G46" s="173"/>
      <c r="H46" s="173"/>
      <c r="I46" s="174"/>
      <c r="J46" s="173"/>
      <c r="K46" s="175"/>
      <c r="L46" s="173"/>
      <c r="M46" s="173"/>
      <c r="N46" s="173"/>
      <c r="O46" s="173"/>
      <c r="P46" s="225"/>
      <c r="Q46" s="173"/>
      <c r="R46" s="210"/>
      <c r="S46" s="268"/>
      <c r="T46" s="63"/>
      <c r="U46" s="133"/>
    </row>
    <row r="47" ht="18" customHeight="1"/>
    <row r="48" ht="28.5" customHeight="1">
      <c r="B48" s="260" t="s">
        <v>68</v>
      </c>
    </row>
    <row r="49" spans="1:20" ht="59.25" customHeight="1">
      <c r="A49" s="271" t="s">
        <v>67</v>
      </c>
      <c r="B49" s="284" t="s">
        <v>77</v>
      </c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</row>
    <row r="50" spans="1:20" ht="36" customHeight="1">
      <c r="A50" s="271" t="s">
        <v>69</v>
      </c>
      <c r="B50" s="284" t="s">
        <v>83</v>
      </c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</row>
    <row r="51" spans="1:20" ht="26.25" customHeight="1">
      <c r="A51" s="252" t="s">
        <v>75</v>
      </c>
      <c r="B51" s="269" t="s">
        <v>85</v>
      </c>
      <c r="C51" s="254"/>
      <c r="D51" s="254"/>
      <c r="E51" s="255"/>
      <c r="F51" s="254"/>
      <c r="G51" s="254"/>
      <c r="H51" s="254"/>
      <c r="I51" s="256"/>
      <c r="J51" s="254"/>
      <c r="K51" s="257"/>
      <c r="L51" s="254"/>
      <c r="M51" s="254"/>
      <c r="N51" s="254"/>
      <c r="O51" s="254"/>
      <c r="P51" s="258"/>
      <c r="Q51" s="254"/>
      <c r="R51" s="259"/>
      <c r="S51" s="254"/>
      <c r="T51" s="254"/>
    </row>
    <row r="52" spans="1:20" ht="35.25" customHeight="1">
      <c r="A52" s="270" t="s">
        <v>76</v>
      </c>
      <c r="B52" s="283" t="s">
        <v>86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</row>
    <row r="53" spans="1:2" ht="23.25" customHeight="1">
      <c r="A53" s="253" t="s">
        <v>89</v>
      </c>
      <c r="B53" s="262" t="s">
        <v>91</v>
      </c>
    </row>
    <row r="54" ht="18" customHeight="1"/>
    <row r="55" ht="18" customHeight="1"/>
    <row r="56" ht="18" customHeight="1"/>
    <row r="57" ht="18" customHeight="1"/>
    <row r="58" ht="18" customHeight="1">
      <c r="B58" s="261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</sheetData>
  <sheetProtection/>
  <mergeCells count="11">
    <mergeCell ref="K36:K38"/>
    <mergeCell ref="C9:D9"/>
    <mergeCell ref="C21:D21"/>
    <mergeCell ref="A4:U5"/>
    <mergeCell ref="B8:T8"/>
    <mergeCell ref="B20:T20"/>
    <mergeCell ref="B52:T52"/>
    <mergeCell ref="B49:T49"/>
    <mergeCell ref="S28:S29"/>
    <mergeCell ref="M36:M38"/>
    <mergeCell ref="B50:T50"/>
  </mergeCells>
  <printOptions/>
  <pageMargins left="0.5511811023622047" right="0.5511811023622047" top="0.7874015748031497" bottom="0.5905511811023623" header="0.5118110236220472" footer="0.5118110236220472"/>
  <pageSetup fitToHeight="1" fitToWidth="1" horizontalDpi="600" verticalDpi="600" orientation="portrait" paperSize="8" scale="62" r:id="rId4"/>
  <headerFooter alignWithMargins="0">
    <oddFooter>&amp;R&amp;"Tahoma,Italic"&amp;8NJ/BM 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PageLayoutView="0" workbookViewId="0" topLeftCell="A10">
      <selection activeCell="J34" sqref="J34"/>
    </sheetView>
  </sheetViews>
  <sheetFormatPr defaultColWidth="9.140625" defaultRowHeight="12.75"/>
  <cols>
    <col min="1" max="1" width="2.421875" style="0" customWidth="1"/>
    <col min="2" max="2" width="36.8515625" style="0" customWidth="1"/>
    <col min="3" max="3" width="20.140625" style="0" hidden="1" customWidth="1"/>
    <col min="4" max="4" width="16.140625" style="0" hidden="1" customWidth="1"/>
    <col min="5" max="5" width="19.00390625" style="0" hidden="1" customWidth="1"/>
    <col min="6" max="6" width="21.421875" style="0" hidden="1" customWidth="1"/>
    <col min="7" max="7" width="19.57421875" style="0" hidden="1" customWidth="1"/>
    <col min="8" max="8" width="11.8515625" style="0" hidden="1" customWidth="1"/>
    <col min="9" max="9" width="20.00390625" style="0" hidden="1" customWidth="1"/>
    <col min="10" max="10" width="20.00390625" style="0" customWidth="1"/>
    <col min="11" max="11" width="12.7109375" style="0" hidden="1" customWidth="1"/>
    <col min="12" max="14" width="20.00390625" style="0" customWidth="1"/>
    <col min="15" max="15" width="9.28125" style="0" customWidth="1"/>
    <col min="16" max="16" width="14.421875" style="0" customWidth="1"/>
  </cols>
  <sheetData>
    <row r="1" spans="1:19" ht="20.25">
      <c r="A1" s="23"/>
      <c r="B1" s="24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3"/>
      <c r="Q1" s="3"/>
      <c r="R1" s="3"/>
      <c r="S1" s="23"/>
    </row>
    <row r="2" spans="1:19" ht="20.25">
      <c r="A2" s="23"/>
      <c r="B2" s="24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3"/>
      <c r="Q2" s="3"/>
      <c r="R2" s="3"/>
      <c r="S2" s="23"/>
    </row>
    <row r="3" spans="1:19" ht="12.75">
      <c r="A3" s="23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7"/>
      <c r="M3" s="297"/>
      <c r="N3" s="297"/>
      <c r="O3" s="297"/>
      <c r="P3" s="297"/>
      <c r="Q3" s="297"/>
      <c r="R3" s="3"/>
      <c r="S3" s="23"/>
    </row>
    <row r="4" spans="1:19" ht="12.75">
      <c r="A4" s="23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3"/>
      <c r="S4" s="23"/>
    </row>
    <row r="5" spans="1:19" s="33" customFormat="1" ht="31.5" customHeight="1">
      <c r="A5" s="30"/>
      <c r="B5" s="31" t="s">
        <v>54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0"/>
    </row>
    <row r="6" spans="1:19" ht="15" customHeight="1">
      <c r="A6" s="23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3"/>
    </row>
    <row r="7" spans="1:19" ht="15" customHeight="1">
      <c r="A7" s="23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3"/>
    </row>
    <row r="8" spans="1:19" ht="15" customHeight="1">
      <c r="A8" s="2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3"/>
    </row>
    <row r="9" spans="1:19" ht="15" customHeight="1" thickBot="1">
      <c r="A9" s="23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25"/>
      <c r="P9" s="25"/>
      <c r="Q9" s="25"/>
      <c r="R9" s="25"/>
      <c r="S9" s="23"/>
    </row>
    <row r="10" spans="1:19" ht="16.5" customHeight="1">
      <c r="A10" s="23"/>
      <c r="B10" s="301" t="s">
        <v>16</v>
      </c>
      <c r="C10" s="303" t="s">
        <v>17</v>
      </c>
      <c r="D10" s="305" t="s">
        <v>18</v>
      </c>
      <c r="E10" s="307" t="s">
        <v>20</v>
      </c>
      <c r="F10" s="298" t="s">
        <v>36</v>
      </c>
      <c r="G10" s="312" t="s">
        <v>37</v>
      </c>
      <c r="H10" s="288" t="s">
        <v>38</v>
      </c>
      <c r="I10" s="292" t="s">
        <v>29</v>
      </c>
      <c r="J10" s="290" t="s">
        <v>55</v>
      </c>
      <c r="K10" s="294" t="s">
        <v>38</v>
      </c>
      <c r="L10" s="299" t="s">
        <v>92</v>
      </c>
      <c r="M10" s="308" t="s">
        <v>63</v>
      </c>
      <c r="N10" s="310" t="s">
        <v>62</v>
      </c>
      <c r="O10" s="26"/>
      <c r="P10" s="23"/>
      <c r="Q10" s="23"/>
      <c r="R10" s="23"/>
      <c r="S10" s="23"/>
    </row>
    <row r="11" spans="1:19" ht="48" customHeight="1" thickBot="1">
      <c r="A11" s="23"/>
      <c r="B11" s="302"/>
      <c r="C11" s="304"/>
      <c r="D11" s="306"/>
      <c r="E11" s="306"/>
      <c r="F11" s="291"/>
      <c r="G11" s="313"/>
      <c r="H11" s="289"/>
      <c r="I11" s="293"/>
      <c r="J11" s="291"/>
      <c r="K11" s="295"/>
      <c r="L11" s="300"/>
      <c r="M11" s="309"/>
      <c r="N11" s="311"/>
      <c r="O11" s="27"/>
      <c r="P11" s="28"/>
      <c r="Q11" s="23"/>
      <c r="R11" s="23"/>
      <c r="S11" s="23"/>
    </row>
    <row r="12" spans="1:19" ht="17.25" customHeight="1">
      <c r="A12" s="23"/>
      <c r="B12" s="38" t="s">
        <v>6</v>
      </c>
      <c r="C12" s="39">
        <v>880</v>
      </c>
      <c r="D12" s="40">
        <v>1160</v>
      </c>
      <c r="E12" s="41">
        <v>495</v>
      </c>
      <c r="F12" s="40">
        <f aca="true" t="shared" si="0" ref="F12:F23">D12+(D12*0.05)</f>
        <v>1218</v>
      </c>
      <c r="G12" s="40">
        <v>1750</v>
      </c>
      <c r="H12" s="42" t="s">
        <v>30</v>
      </c>
      <c r="I12" s="41">
        <v>495</v>
      </c>
      <c r="J12" s="40">
        <v>2500</v>
      </c>
      <c r="K12" s="42" t="s">
        <v>32</v>
      </c>
      <c r="L12" s="41">
        <v>1428</v>
      </c>
      <c r="M12" s="148">
        <v>2500</v>
      </c>
      <c r="N12" s="148">
        <v>1428</v>
      </c>
      <c r="O12" s="20"/>
      <c r="P12" s="28"/>
      <c r="Q12" s="23"/>
      <c r="R12" s="23"/>
      <c r="S12" s="23"/>
    </row>
    <row r="13" spans="1:19" ht="16.5" customHeight="1">
      <c r="A13" s="23"/>
      <c r="B13" s="43" t="s">
        <v>7</v>
      </c>
      <c r="C13" s="44">
        <v>3625</v>
      </c>
      <c r="D13" s="45">
        <v>4350</v>
      </c>
      <c r="E13" s="46">
        <v>1856</v>
      </c>
      <c r="F13" s="45">
        <f t="shared" si="0"/>
        <v>4567.5</v>
      </c>
      <c r="G13" s="40">
        <f>D13+(D13*0.14)</f>
        <v>4959</v>
      </c>
      <c r="H13" s="42" t="s">
        <v>26</v>
      </c>
      <c r="I13" s="46">
        <v>1856</v>
      </c>
      <c r="J13" s="42">
        <v>5000</v>
      </c>
      <c r="K13" s="42" t="s">
        <v>31</v>
      </c>
      <c r="L13" s="46">
        <v>4856</v>
      </c>
      <c r="M13" s="146">
        <v>5000</v>
      </c>
      <c r="N13" s="146">
        <v>4856</v>
      </c>
      <c r="O13" s="20"/>
      <c r="P13" s="28"/>
      <c r="Q13" s="23"/>
      <c r="R13" s="23"/>
      <c r="S13" s="23"/>
    </row>
    <row r="14" spans="1:19" ht="18" customHeight="1" hidden="1">
      <c r="A14" s="23"/>
      <c r="B14" s="43" t="s">
        <v>19</v>
      </c>
      <c r="C14" s="44">
        <v>3625</v>
      </c>
      <c r="D14" s="45">
        <v>4350</v>
      </c>
      <c r="E14" s="46">
        <v>1856</v>
      </c>
      <c r="F14" s="45">
        <f t="shared" si="0"/>
        <v>4567.5</v>
      </c>
      <c r="G14" s="40">
        <v>0</v>
      </c>
      <c r="H14" s="42"/>
      <c r="I14" s="46">
        <v>0</v>
      </c>
      <c r="J14" s="42">
        <v>0</v>
      </c>
      <c r="K14" s="42"/>
      <c r="L14" s="46">
        <v>0</v>
      </c>
      <c r="M14" s="146"/>
      <c r="N14" s="146"/>
      <c r="O14" s="20"/>
      <c r="P14" s="28"/>
      <c r="Q14" s="23"/>
      <c r="R14" s="23"/>
      <c r="S14" s="23"/>
    </row>
    <row r="15" spans="1:19" ht="16.5" customHeight="1">
      <c r="A15" s="23"/>
      <c r="B15" s="188" t="s">
        <v>43</v>
      </c>
      <c r="C15" s="44">
        <v>4350</v>
      </c>
      <c r="D15" s="45">
        <v>5800</v>
      </c>
      <c r="E15" s="46">
        <v>2474</v>
      </c>
      <c r="F15" s="45">
        <f t="shared" si="0"/>
        <v>6090</v>
      </c>
      <c r="G15" s="40">
        <f>D15+(D15*0.64)</f>
        <v>9512</v>
      </c>
      <c r="H15" s="42" t="s">
        <v>27</v>
      </c>
      <c r="I15" s="46">
        <v>2474</v>
      </c>
      <c r="J15" s="42">
        <v>12500</v>
      </c>
      <c r="K15" s="42" t="s">
        <v>32</v>
      </c>
      <c r="L15" s="46">
        <v>5474</v>
      </c>
      <c r="M15" s="146">
        <v>12500</v>
      </c>
      <c r="N15" s="146">
        <v>5474</v>
      </c>
      <c r="O15" s="20"/>
      <c r="P15" s="28"/>
      <c r="Q15" s="23"/>
      <c r="R15" s="23"/>
      <c r="S15" s="23"/>
    </row>
    <row r="16" spans="1:19" ht="17.25" customHeight="1">
      <c r="A16" s="23"/>
      <c r="B16" s="43" t="s">
        <v>8</v>
      </c>
      <c r="C16" s="44">
        <v>4350</v>
      </c>
      <c r="D16" s="45">
        <v>5800</v>
      </c>
      <c r="E16" s="46">
        <v>2474</v>
      </c>
      <c r="F16" s="45">
        <f t="shared" si="0"/>
        <v>6090</v>
      </c>
      <c r="G16" s="40">
        <f>D16+(D16*0.64)</f>
        <v>9512</v>
      </c>
      <c r="H16" s="42" t="s">
        <v>27</v>
      </c>
      <c r="I16" s="46">
        <v>2474</v>
      </c>
      <c r="J16" s="42">
        <v>12500</v>
      </c>
      <c r="K16" s="42" t="s">
        <v>32</v>
      </c>
      <c r="L16" s="46">
        <v>17474</v>
      </c>
      <c r="M16" s="146">
        <v>12500</v>
      </c>
      <c r="N16" s="146">
        <v>17474</v>
      </c>
      <c r="O16" s="20"/>
      <c r="P16" s="28"/>
      <c r="Q16" s="23"/>
      <c r="R16" s="23"/>
      <c r="S16" s="23"/>
    </row>
    <row r="17" spans="1:19" ht="15.75" customHeight="1">
      <c r="A17" s="23"/>
      <c r="B17" s="43" t="s">
        <v>9</v>
      </c>
      <c r="C17" s="44">
        <v>4350</v>
      </c>
      <c r="D17" s="45">
        <v>5800</v>
      </c>
      <c r="E17" s="46">
        <v>2474</v>
      </c>
      <c r="F17" s="45">
        <f t="shared" si="0"/>
        <v>6090</v>
      </c>
      <c r="G17" s="40">
        <f>D17+(D17*0.64)</f>
        <v>9512</v>
      </c>
      <c r="H17" s="42" t="s">
        <v>27</v>
      </c>
      <c r="I17" s="46">
        <v>2474</v>
      </c>
      <c r="J17" s="42">
        <v>12500</v>
      </c>
      <c r="K17" s="42" t="s">
        <v>32</v>
      </c>
      <c r="L17" s="46">
        <v>5474</v>
      </c>
      <c r="M17" s="146">
        <v>12500</v>
      </c>
      <c r="N17" s="146">
        <v>5474</v>
      </c>
      <c r="O17" s="20"/>
      <c r="P17" s="28"/>
      <c r="Q17" s="23"/>
      <c r="R17" s="23"/>
      <c r="S17" s="23"/>
    </row>
    <row r="18" spans="1:19" ht="16.5" customHeight="1">
      <c r="A18" s="23"/>
      <c r="B18" s="43" t="s">
        <v>10</v>
      </c>
      <c r="C18" s="44">
        <v>4350</v>
      </c>
      <c r="D18" s="45">
        <v>5800</v>
      </c>
      <c r="E18" s="46">
        <v>2474</v>
      </c>
      <c r="F18" s="45">
        <f t="shared" si="0"/>
        <v>6090</v>
      </c>
      <c r="G18" s="40">
        <f>D18+(D18*0.64)</f>
        <v>9512</v>
      </c>
      <c r="H18" s="42" t="s">
        <v>28</v>
      </c>
      <c r="I18" s="46">
        <v>2474</v>
      </c>
      <c r="J18" s="42">
        <v>12500</v>
      </c>
      <c r="K18" s="42" t="s">
        <v>32</v>
      </c>
      <c r="L18" s="46">
        <v>17474</v>
      </c>
      <c r="M18" s="146">
        <v>12500</v>
      </c>
      <c r="N18" s="146">
        <v>17474</v>
      </c>
      <c r="O18" s="20"/>
      <c r="P18" s="28"/>
      <c r="Q18" s="23"/>
      <c r="R18" s="23"/>
      <c r="S18" s="23"/>
    </row>
    <row r="19" spans="1:19" ht="16.5" customHeight="1">
      <c r="A19" s="23"/>
      <c r="B19" s="43" t="s">
        <v>11</v>
      </c>
      <c r="C19" s="44">
        <v>3625</v>
      </c>
      <c r="D19" s="45">
        <v>4350</v>
      </c>
      <c r="E19" s="46">
        <v>1856</v>
      </c>
      <c r="F19" s="45">
        <f t="shared" si="0"/>
        <v>4567.5</v>
      </c>
      <c r="G19" s="40">
        <f>D19+(D19*0.14)</f>
        <v>4959</v>
      </c>
      <c r="H19" s="42" t="s">
        <v>26</v>
      </c>
      <c r="I19" s="46">
        <v>1856</v>
      </c>
      <c r="J19" s="42">
        <v>5000</v>
      </c>
      <c r="K19" s="42" t="s">
        <v>31</v>
      </c>
      <c r="L19" s="46">
        <v>4856</v>
      </c>
      <c r="M19" s="146">
        <v>5000</v>
      </c>
      <c r="N19" s="146">
        <v>4856</v>
      </c>
      <c r="O19" s="20"/>
      <c r="P19" s="28"/>
      <c r="Q19" s="23"/>
      <c r="R19" s="23"/>
      <c r="S19" s="23"/>
    </row>
    <row r="20" spans="1:19" ht="15">
      <c r="A20" s="23"/>
      <c r="B20" s="43" t="s">
        <v>12</v>
      </c>
      <c r="C20" s="44">
        <v>3625</v>
      </c>
      <c r="D20" s="45">
        <v>4350</v>
      </c>
      <c r="E20" s="46">
        <v>1856</v>
      </c>
      <c r="F20" s="45">
        <f t="shared" si="0"/>
        <v>4567.5</v>
      </c>
      <c r="G20" s="40">
        <f>D20+(D20*0.14)</f>
        <v>4959</v>
      </c>
      <c r="H20" s="42" t="s">
        <v>26</v>
      </c>
      <c r="I20" s="46">
        <v>1856</v>
      </c>
      <c r="J20" s="42">
        <v>5000</v>
      </c>
      <c r="K20" s="42" t="s">
        <v>31</v>
      </c>
      <c r="L20" s="46">
        <v>4856</v>
      </c>
      <c r="M20" s="146">
        <v>5000</v>
      </c>
      <c r="N20" s="146">
        <v>4856</v>
      </c>
      <c r="O20" s="20"/>
      <c r="P20" s="28"/>
      <c r="Q20" s="23"/>
      <c r="R20" s="23"/>
      <c r="S20" s="23"/>
    </row>
    <row r="21" spans="1:19" ht="15">
      <c r="A21" s="23"/>
      <c r="B21" s="43" t="s">
        <v>44</v>
      </c>
      <c r="C21" s="44"/>
      <c r="D21" s="45"/>
      <c r="E21" s="46"/>
      <c r="F21" s="45"/>
      <c r="G21" s="40"/>
      <c r="H21" s="42"/>
      <c r="I21" s="46"/>
      <c r="J21" s="42">
        <v>5000</v>
      </c>
      <c r="K21" s="42"/>
      <c r="L21" s="46">
        <v>0</v>
      </c>
      <c r="M21" s="146">
        <v>5000</v>
      </c>
      <c r="N21" s="146">
        <v>0</v>
      </c>
      <c r="O21" s="20"/>
      <c r="P21" s="28"/>
      <c r="Q21" s="23"/>
      <c r="R21" s="23"/>
      <c r="S21" s="23"/>
    </row>
    <row r="22" spans="1:19" s="5" customFormat="1" ht="15">
      <c r="A22" s="28"/>
      <c r="B22" s="43" t="s">
        <v>13</v>
      </c>
      <c r="C22" s="44">
        <v>3625</v>
      </c>
      <c r="D22" s="45">
        <v>4350</v>
      </c>
      <c r="E22" s="46">
        <v>1856</v>
      </c>
      <c r="F22" s="45">
        <f t="shared" si="0"/>
        <v>4567.5</v>
      </c>
      <c r="G22" s="40">
        <f>D22+(D22*0.14)</f>
        <v>4959</v>
      </c>
      <c r="H22" s="42" t="s">
        <v>26</v>
      </c>
      <c r="I22" s="46">
        <v>1856</v>
      </c>
      <c r="J22" s="42">
        <v>5000</v>
      </c>
      <c r="K22" s="42" t="s">
        <v>31</v>
      </c>
      <c r="L22" s="46">
        <v>4856</v>
      </c>
      <c r="M22" s="146">
        <v>5000</v>
      </c>
      <c r="N22" s="146">
        <v>4856</v>
      </c>
      <c r="O22" s="191"/>
      <c r="P22" s="189"/>
      <c r="Q22" s="28"/>
      <c r="R22" s="28"/>
      <c r="S22" s="28"/>
    </row>
    <row r="23" spans="1:19" s="5" customFormat="1" ht="15">
      <c r="A23" s="28"/>
      <c r="B23" s="47" t="s">
        <v>14</v>
      </c>
      <c r="C23" s="48">
        <v>4350</v>
      </c>
      <c r="D23" s="49">
        <v>5800</v>
      </c>
      <c r="E23" s="50">
        <v>2474</v>
      </c>
      <c r="F23" s="49">
        <f t="shared" si="0"/>
        <v>6090</v>
      </c>
      <c r="G23" s="134">
        <v>4959</v>
      </c>
      <c r="H23" s="135"/>
      <c r="I23" s="50">
        <v>1856</v>
      </c>
      <c r="J23" s="135">
        <v>5000</v>
      </c>
      <c r="K23" s="135"/>
      <c r="L23" s="50">
        <v>2856</v>
      </c>
      <c r="M23" s="146">
        <v>5000</v>
      </c>
      <c r="N23" s="146">
        <v>2856</v>
      </c>
      <c r="O23" s="20"/>
      <c r="P23" s="28"/>
      <c r="Q23" s="28"/>
      <c r="R23" s="28"/>
      <c r="S23" s="28"/>
    </row>
    <row r="24" spans="1:19" s="5" customFormat="1" ht="15">
      <c r="A24" s="28"/>
      <c r="B24" s="43" t="s">
        <v>40</v>
      </c>
      <c r="C24" s="44"/>
      <c r="D24" s="45"/>
      <c r="E24" s="146"/>
      <c r="F24" s="45"/>
      <c r="G24" s="45">
        <v>0</v>
      </c>
      <c r="H24" s="45"/>
      <c r="I24" s="146">
        <v>0</v>
      </c>
      <c r="J24" s="45">
        <v>5000</v>
      </c>
      <c r="K24" s="45"/>
      <c r="L24" s="146">
        <v>4856</v>
      </c>
      <c r="M24" s="146">
        <v>5000</v>
      </c>
      <c r="N24" s="146">
        <v>4856</v>
      </c>
      <c r="O24" s="20"/>
      <c r="P24" s="28"/>
      <c r="Q24" s="28"/>
      <c r="R24" s="28"/>
      <c r="S24" s="28"/>
    </row>
    <row r="25" spans="1:19" ht="16.5" thickBot="1">
      <c r="A25" s="23"/>
      <c r="B25" s="150" t="s">
        <v>15</v>
      </c>
      <c r="C25" s="138">
        <f>SUM(C12:C23)</f>
        <v>40755</v>
      </c>
      <c r="D25" s="139">
        <f>SUM(D12:D23)</f>
        <v>51910</v>
      </c>
      <c r="E25" s="140">
        <f>SUM(E12:E23)</f>
        <v>22145</v>
      </c>
      <c r="F25" s="141">
        <f>SUM(F12:F23)</f>
        <v>54505.5</v>
      </c>
      <c r="G25" s="142">
        <f>SUM(G12:G24)</f>
        <v>64593</v>
      </c>
      <c r="H25" s="143"/>
      <c r="I25" s="144">
        <f>SUM(I12:I24)</f>
        <v>19671</v>
      </c>
      <c r="J25" s="145">
        <f>SUM(J12:J24)</f>
        <v>87500</v>
      </c>
      <c r="K25" s="145"/>
      <c r="L25" s="145">
        <f>SUM(L12:L24)</f>
        <v>74460</v>
      </c>
      <c r="M25" s="152">
        <f>SUM(M12:M24)</f>
        <v>87500</v>
      </c>
      <c r="N25" s="153">
        <f>SUM(N12:N24)</f>
        <v>74460</v>
      </c>
      <c r="O25" s="147"/>
      <c r="P25" s="28"/>
      <c r="Q25" s="23"/>
      <c r="R25" s="23"/>
      <c r="S25" s="23"/>
    </row>
    <row r="26" spans="1:19" ht="12.75">
      <c r="A26" s="23"/>
      <c r="B26" s="28"/>
      <c r="C26" s="28"/>
      <c r="D26" s="28"/>
      <c r="E26" s="28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8"/>
      <c r="Q26" s="23"/>
      <c r="R26" s="23"/>
      <c r="S26" s="23"/>
    </row>
    <row r="27" spans="1:19" ht="15">
      <c r="A27" s="23"/>
      <c r="B27" s="206" t="s">
        <v>57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8"/>
      <c r="Q27" s="23"/>
      <c r="R27" s="23"/>
      <c r="S27" s="23"/>
    </row>
    <row r="28" spans="1:19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154"/>
      <c r="N28" s="23"/>
      <c r="O28" s="23"/>
      <c r="P28" s="23"/>
      <c r="Q28" s="23"/>
      <c r="R28" s="23"/>
      <c r="S28" s="23"/>
    </row>
    <row r="29" spans="1:19" ht="15">
      <c r="A29" s="23"/>
      <c r="B29" s="207" t="s">
        <v>56</v>
      </c>
      <c r="C29" s="48"/>
      <c r="D29" s="49"/>
      <c r="E29" s="50"/>
      <c r="F29" s="49"/>
      <c r="G29" s="134"/>
      <c r="H29" s="135"/>
      <c r="I29" s="50"/>
      <c r="J29" s="45">
        <v>5000</v>
      </c>
      <c r="K29" s="135"/>
      <c r="L29" s="146">
        <v>0</v>
      </c>
      <c r="M29" s="146">
        <v>5000</v>
      </c>
      <c r="N29" s="146">
        <v>0</v>
      </c>
      <c r="O29" s="23"/>
      <c r="P29" s="23"/>
      <c r="Q29" s="23"/>
      <c r="R29" s="23"/>
      <c r="S29" s="23"/>
    </row>
    <row r="30" spans="1:19" ht="16.5" thickBot="1">
      <c r="A30" s="23"/>
      <c r="B30" s="150" t="s">
        <v>15</v>
      </c>
      <c r="C30" s="138">
        <f>SUM(C17:C28)</f>
        <v>64680</v>
      </c>
      <c r="D30" s="139">
        <f>SUM(D17:D28)</f>
        <v>82360</v>
      </c>
      <c r="E30" s="140">
        <f>SUM(E17:E28)</f>
        <v>35135</v>
      </c>
      <c r="F30" s="141">
        <f>SUM(F17:F28)</f>
        <v>86478</v>
      </c>
      <c r="G30" s="142">
        <f>SUM(G17:G29)</f>
        <v>103453</v>
      </c>
      <c r="H30" s="143"/>
      <c r="I30" s="144">
        <f>SUM(I17:I29)</f>
        <v>32043</v>
      </c>
      <c r="J30" s="145">
        <f>SUM(J25:J29)</f>
        <v>92500</v>
      </c>
      <c r="K30" s="145"/>
      <c r="L30" s="145">
        <f>SUM(L25:L29)</f>
        <v>74460</v>
      </c>
      <c r="M30" s="152">
        <f>SUM(M25:M29)</f>
        <v>92500</v>
      </c>
      <c r="N30" s="153">
        <f>SUM(N25:N29)</f>
        <v>74460</v>
      </c>
      <c r="O30" s="23"/>
      <c r="P30" s="23"/>
      <c r="Q30" s="23"/>
      <c r="R30" s="23"/>
      <c r="S30" s="23"/>
    </row>
  </sheetData>
  <sheetProtection/>
  <mergeCells count="14">
    <mergeCell ref="E10:E11"/>
    <mergeCell ref="M10:M11"/>
    <mergeCell ref="N10:N11"/>
    <mergeCell ref="G10:G11"/>
    <mergeCell ref="H10:H11"/>
    <mergeCell ref="J10:J11"/>
    <mergeCell ref="I10:I11"/>
    <mergeCell ref="K10:K11"/>
    <mergeCell ref="B3:Q4"/>
    <mergeCell ref="F10:F11"/>
    <mergeCell ref="L10:L11"/>
    <mergeCell ref="B10:B11"/>
    <mergeCell ref="C10:C11"/>
    <mergeCell ref="D10:D11"/>
  </mergeCells>
  <printOptions/>
  <pageMargins left="0.15748031496062992" right="0.31496062992125984" top="0.7480314960629921" bottom="0.7480314960629921" header="0.31496062992125984" footer="0.31496062992125984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28">
      <selection activeCell="L37" sqref="L37"/>
    </sheetView>
  </sheetViews>
  <sheetFormatPr defaultColWidth="9.140625" defaultRowHeight="12.75"/>
  <cols>
    <col min="1" max="1" width="3.140625" style="0" customWidth="1"/>
    <col min="4" max="4" width="13.00390625" style="0" customWidth="1"/>
    <col min="5" max="5" width="12.7109375" style="0" customWidth="1"/>
    <col min="6" max="6" width="12.57421875" style="0" customWidth="1"/>
    <col min="7" max="7" width="14.421875" style="0" customWidth="1"/>
    <col min="8" max="8" width="2.7109375" style="0" customWidth="1"/>
    <col min="9" max="9" width="14.421875" style="0" customWidth="1"/>
    <col min="10" max="10" width="6.00390625" style="0" customWidth="1"/>
  </cols>
  <sheetData>
    <row r="1" ht="23.25">
      <c r="A1" s="320" t="s">
        <v>107</v>
      </c>
    </row>
    <row r="3" spans="1:10" ht="20.25">
      <c r="A3" s="332" t="s">
        <v>106</v>
      </c>
      <c r="B3" s="332"/>
      <c r="C3" s="332"/>
      <c r="D3" s="332"/>
      <c r="E3" s="332"/>
      <c r="F3" s="332"/>
      <c r="G3" s="332"/>
      <c r="H3" s="332"/>
      <c r="I3" s="332"/>
      <c r="J3" s="332"/>
    </row>
    <row r="4" spans="1:10" ht="18">
      <c r="A4" s="331"/>
      <c r="B4" s="331"/>
      <c r="C4" s="331"/>
      <c r="D4" s="331"/>
      <c r="E4" s="331"/>
      <c r="F4" s="331"/>
      <c r="G4" s="331"/>
      <c r="H4" s="331"/>
      <c r="I4" s="331"/>
      <c r="J4" s="331"/>
    </row>
    <row r="5" spans="1:10" ht="18">
      <c r="A5" s="331"/>
      <c r="B5" s="331"/>
      <c r="C5" s="331"/>
      <c r="D5" s="331"/>
      <c r="E5" s="331"/>
      <c r="F5" s="331"/>
      <c r="G5" s="331"/>
      <c r="H5" s="331"/>
      <c r="I5" s="331"/>
      <c r="J5" s="331"/>
    </row>
    <row r="6" spans="1:10" ht="12.75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</row>
    <row r="8" spans="1:10" ht="16.5" customHeight="1">
      <c r="A8" s="326" t="s">
        <v>105</v>
      </c>
      <c r="B8" s="326"/>
      <c r="C8" s="326"/>
      <c r="D8" s="326"/>
      <c r="E8" s="326"/>
      <c r="F8" s="326"/>
      <c r="G8" s="326"/>
      <c r="H8" s="326"/>
      <c r="I8" s="326"/>
      <c r="J8" s="326"/>
    </row>
    <row r="9" ht="15.75">
      <c r="B9" s="330"/>
    </row>
    <row r="11" ht="12.75">
      <c r="B11" s="318" t="s">
        <v>104</v>
      </c>
    </row>
    <row r="12" ht="6" customHeight="1"/>
    <row r="13" spans="2:8" ht="12.75">
      <c r="B13" t="s">
        <v>103</v>
      </c>
      <c r="G13" s="324">
        <v>176227.5</v>
      </c>
      <c r="H13" t="s">
        <v>0</v>
      </c>
    </row>
    <row r="14" ht="6" customHeight="1">
      <c r="G14" s="322"/>
    </row>
    <row r="15" spans="9:10" ht="12.75">
      <c r="I15" s="323">
        <f>SUM(G13:G13)</f>
        <v>176227.5</v>
      </c>
      <c r="J15" t="s">
        <v>0</v>
      </c>
    </row>
    <row r="16" spans="7:9" ht="12.75" customHeight="1">
      <c r="G16" s="5"/>
      <c r="I16" s="5"/>
    </row>
    <row r="17" spans="2:10" ht="12.75" customHeight="1">
      <c r="B17" s="3" t="s">
        <v>102</v>
      </c>
      <c r="G17" s="5"/>
      <c r="I17" s="329">
        <v>0</v>
      </c>
      <c r="J17" t="s">
        <v>0</v>
      </c>
    </row>
    <row r="18" spans="7:9" ht="12.75" customHeight="1">
      <c r="G18" s="5"/>
      <c r="I18" s="328"/>
    </row>
    <row r="19" ht="12.75" customHeight="1"/>
    <row r="20" spans="9:10" ht="13.5" thickBot="1">
      <c r="I20" s="321">
        <f>SUM(I11:I17)</f>
        <v>176227.5</v>
      </c>
      <c r="J20" s="318" t="s">
        <v>0</v>
      </c>
    </row>
    <row r="21" ht="13.5" thickTop="1">
      <c r="I21" s="327"/>
    </row>
    <row r="22" ht="12.75">
      <c r="I22" s="327"/>
    </row>
    <row r="23" ht="12.75">
      <c r="I23" s="327"/>
    </row>
    <row r="24" ht="12.75">
      <c r="I24" s="327"/>
    </row>
    <row r="25" ht="12.75">
      <c r="I25" s="327"/>
    </row>
    <row r="26" ht="12.75">
      <c r="I26" s="327"/>
    </row>
    <row r="30" spans="1:10" ht="15.75" customHeight="1">
      <c r="A30" s="326" t="s">
        <v>101</v>
      </c>
      <c r="B30" s="326"/>
      <c r="C30" s="326"/>
      <c r="D30" s="326"/>
      <c r="E30" s="326"/>
      <c r="F30" s="326"/>
      <c r="G30" s="326"/>
      <c r="H30" s="326"/>
      <c r="I30" s="326"/>
      <c r="J30" s="326"/>
    </row>
    <row r="31" spans="1:10" ht="12.75" customHeight="1">
      <c r="A31" s="325"/>
      <c r="B31" s="325"/>
      <c r="C31" s="325"/>
      <c r="D31" s="325"/>
      <c r="E31" s="325"/>
      <c r="F31" s="325"/>
      <c r="G31" s="325"/>
      <c r="H31" s="325"/>
      <c r="I31" s="325"/>
      <c r="J31" s="325"/>
    </row>
    <row r="33" spans="2:10" ht="12.75">
      <c r="B33" s="2" t="s">
        <v>100</v>
      </c>
      <c r="I33" s="324">
        <v>57507.44</v>
      </c>
      <c r="J33" s="2" t="s">
        <v>0</v>
      </c>
    </row>
    <row r="34" spans="2:10" ht="12.75">
      <c r="B34" s="2"/>
      <c r="I34" s="324"/>
      <c r="J34" s="2"/>
    </row>
    <row r="35" spans="2:10" ht="12.75">
      <c r="B35" s="2" t="s">
        <v>99</v>
      </c>
      <c r="I35" s="324">
        <v>840</v>
      </c>
      <c r="J35" s="2" t="s">
        <v>0</v>
      </c>
    </row>
    <row r="36" spans="2:10" ht="12.75">
      <c r="B36" s="2"/>
      <c r="I36" s="324"/>
      <c r="J36" s="2"/>
    </row>
    <row r="37" spans="2:10" ht="12.75">
      <c r="B37" s="2" t="s">
        <v>98</v>
      </c>
      <c r="I37" s="324">
        <v>277.64</v>
      </c>
      <c r="J37" s="2" t="s">
        <v>0</v>
      </c>
    </row>
    <row r="38" spans="2:9" ht="12.75">
      <c r="B38" s="318"/>
      <c r="I38" s="324"/>
    </row>
    <row r="39" ht="12.75">
      <c r="B39" s="318" t="s">
        <v>97</v>
      </c>
    </row>
    <row r="40" ht="6" customHeight="1"/>
    <row r="41" spans="2:8" ht="12.75">
      <c r="B41" t="s">
        <v>96</v>
      </c>
      <c r="G41" s="324">
        <v>170740.9</v>
      </c>
      <c r="H41" t="s">
        <v>0</v>
      </c>
    </row>
    <row r="42" spans="2:8" ht="12.75">
      <c r="B42" s="2" t="s">
        <v>95</v>
      </c>
      <c r="G42" s="324">
        <v>-53138.48</v>
      </c>
      <c r="H42" t="s">
        <v>0</v>
      </c>
    </row>
    <row r="43" ht="6" customHeight="1">
      <c r="G43" s="322"/>
    </row>
    <row r="44" spans="9:10" ht="12.75">
      <c r="I44" s="323">
        <f>SUM(G41:G42)</f>
        <v>117602.41999999998</v>
      </c>
      <c r="J44" t="s">
        <v>0</v>
      </c>
    </row>
    <row r="45" ht="12.75" customHeight="1">
      <c r="I45" s="322"/>
    </row>
    <row r="46" ht="12.75" customHeight="1"/>
    <row r="47" spans="9:10" ht="13.5" thickBot="1">
      <c r="I47" s="321">
        <f>SUM(I33:I44)</f>
        <v>176227.5</v>
      </c>
      <c r="J47" s="318" t="s">
        <v>0</v>
      </c>
    </row>
    <row r="48" ht="13.5" thickTop="1"/>
    <row r="61" ht="23.25">
      <c r="A61" s="320"/>
    </row>
    <row r="62" ht="12.75" customHeight="1">
      <c r="A62" s="320"/>
    </row>
    <row r="63" ht="12.75" customHeight="1">
      <c r="A63" s="320"/>
    </row>
    <row r="65" ht="12.75">
      <c r="A65" s="318"/>
    </row>
    <row r="66" ht="12.75">
      <c r="A66" s="318"/>
    </row>
    <row r="67" spans="1:4" ht="12.75">
      <c r="A67" s="319"/>
      <c r="D67" s="315"/>
    </row>
    <row r="68" ht="12.75">
      <c r="A68" s="318"/>
    </row>
    <row r="69" spans="1:6" ht="12.75">
      <c r="A69" s="2"/>
      <c r="F69" s="314"/>
    </row>
    <row r="70" spans="1:6" ht="12.75">
      <c r="A70" s="2"/>
      <c r="F70" s="314"/>
    </row>
    <row r="72" spans="1:4" ht="12.75">
      <c r="A72" s="316"/>
      <c r="D72" s="317"/>
    </row>
    <row r="73" spans="1:4" ht="12.75">
      <c r="A73" s="316"/>
      <c r="D73" s="317"/>
    </row>
    <row r="74" spans="1:6" ht="12.75">
      <c r="A74" s="2"/>
      <c r="F74" s="314"/>
    </row>
    <row r="75" spans="1:6" ht="12.75">
      <c r="A75" s="2"/>
      <c r="F75" s="314"/>
    </row>
    <row r="76" spans="1:6" ht="12.75">
      <c r="A76" s="2"/>
      <c r="F76" s="314"/>
    </row>
    <row r="77" spans="1:6" ht="12.75" customHeight="1">
      <c r="A77" s="2"/>
      <c r="F77" s="314"/>
    </row>
    <row r="78" spans="1:6" ht="12.75" customHeight="1">
      <c r="A78" s="2"/>
      <c r="F78" s="314"/>
    </row>
    <row r="79" spans="1:6" ht="12.75">
      <c r="A79" s="2"/>
      <c r="F79" s="314"/>
    </row>
    <row r="80" ht="12.75">
      <c r="A80" s="2"/>
    </row>
    <row r="82" spans="1:4" ht="12.75">
      <c r="A82" s="316"/>
      <c r="D82" s="315"/>
    </row>
    <row r="84" spans="1:6" ht="12.75">
      <c r="A84" s="2"/>
      <c r="F84" s="314"/>
    </row>
    <row r="85" spans="1:6" ht="12.75">
      <c r="A85" s="2"/>
      <c r="F85" s="314"/>
    </row>
  </sheetData>
  <sheetProtection/>
  <mergeCells count="3">
    <mergeCell ref="A3:J3"/>
    <mergeCell ref="A8:J8"/>
    <mergeCell ref="A30:J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Garage Equipment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Situation EGEA per 31st August 2004</dc:title>
  <dc:subject>Accounts 2004</dc:subject>
  <dc:creator>Bert Mons</dc:creator>
  <cp:keywords/>
  <dc:description/>
  <cp:lastModifiedBy> EGEA</cp:lastModifiedBy>
  <cp:lastPrinted>2014-04-09T12:51:20Z</cp:lastPrinted>
  <dcterms:created xsi:type="dcterms:W3CDTF">2001-01-26T10:14:13Z</dcterms:created>
  <dcterms:modified xsi:type="dcterms:W3CDTF">2014-09-15T13:21:14Z</dcterms:modified>
  <cp:category/>
  <cp:version/>
  <cp:contentType/>
  <cp:contentStatus/>
</cp:coreProperties>
</file>