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8\Documents\EGEA\EGEA Working Groups\WG 9\Meetings\WG9\2016 11 03 - Brussels\"/>
    </mc:Choice>
  </mc:AlternateContent>
  <bookViews>
    <workbookView xWindow="0" yWindow="0" windowWidth="12288" windowHeight="5664"/>
  </bookViews>
  <sheets>
    <sheet name="Assumptions and costs" sheetId="1" r:id="rId1"/>
    <sheet name="Forecasted volumes &amp; financials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1" i="2" l="1"/>
  <c r="P41" i="2"/>
  <c r="X41" i="2"/>
  <c r="N35" i="2"/>
  <c r="P35" i="2"/>
  <c r="X35" i="2"/>
  <c r="N29" i="2"/>
  <c r="P29" i="2"/>
  <c r="X29" i="2"/>
  <c r="X23" i="2"/>
  <c r="P23" i="2"/>
  <c r="N23" i="2"/>
  <c r="X17" i="2"/>
  <c r="P17" i="2"/>
  <c r="L17" i="2"/>
  <c r="D45" i="1"/>
  <c r="C45" i="1"/>
  <c r="B45" i="1"/>
  <c r="N43" i="2"/>
  <c r="P43" i="2"/>
  <c r="N37" i="2"/>
  <c r="P37" i="2"/>
  <c r="N31" i="2"/>
  <c r="P31" i="2"/>
  <c r="L26" i="2"/>
  <c r="P26" i="2"/>
  <c r="X26" i="2"/>
  <c r="L27" i="2"/>
  <c r="P27" i="2"/>
  <c r="X27" i="2"/>
  <c r="L20" i="2"/>
  <c r="P20" i="2"/>
  <c r="X20" i="2"/>
  <c r="L21" i="2"/>
  <c r="P21" i="2"/>
  <c r="X21" i="2"/>
  <c r="L44" i="2"/>
  <c r="P44" i="2"/>
  <c r="X44" i="2"/>
  <c r="L38" i="2"/>
  <c r="P38" i="2"/>
  <c r="X38" i="2"/>
  <c r="L32" i="2"/>
  <c r="P32" i="2"/>
  <c r="X32" i="2"/>
  <c r="N42" i="2"/>
  <c r="N36" i="2"/>
  <c r="N30" i="2"/>
  <c r="L45" i="2"/>
  <c r="P45" i="2"/>
  <c r="X45" i="2"/>
  <c r="X43" i="2"/>
  <c r="L42" i="2"/>
  <c r="L39" i="2"/>
  <c r="P39" i="2"/>
  <c r="X39" i="2"/>
  <c r="X37" i="2"/>
  <c r="L36" i="2"/>
  <c r="L33" i="2"/>
  <c r="P33" i="2"/>
  <c r="X33" i="2"/>
  <c r="X31" i="2"/>
  <c r="L30" i="2"/>
  <c r="L25" i="2"/>
  <c r="P25" i="2"/>
  <c r="X25" i="2"/>
  <c r="L24" i="2"/>
  <c r="L19" i="2"/>
  <c r="P19" i="2"/>
  <c r="X19" i="2"/>
  <c r="L18" i="2"/>
  <c r="V47" i="2"/>
  <c r="T47" i="2"/>
  <c r="R47" i="2"/>
  <c r="P42" i="2"/>
  <c r="X42" i="2"/>
  <c r="P36" i="2"/>
  <c r="X36" i="2"/>
  <c r="P30" i="2"/>
  <c r="X30" i="2"/>
  <c r="P24" i="2"/>
  <c r="X24" i="2"/>
  <c r="P18" i="2"/>
  <c r="X18" i="2"/>
  <c r="G29" i="1"/>
  <c r="G23" i="1"/>
  <c r="P47" i="2"/>
  <c r="X47" i="2"/>
</calcChain>
</file>

<file path=xl/sharedStrings.xml><?xml version="1.0" encoding="utf-8"?>
<sst xmlns="http://schemas.openxmlformats.org/spreadsheetml/2006/main" count="98" uniqueCount="73">
  <si>
    <t>EGEA WG 9 business plan</t>
  </si>
  <si>
    <t>Initial (fixed) costs</t>
  </si>
  <si>
    <t>Legal consultation</t>
  </si>
  <si>
    <t>Logo creation</t>
  </si>
  <si>
    <t>Database creation</t>
  </si>
  <si>
    <t>Website adaptation</t>
  </si>
  <si>
    <t>Registration of collective mark (EGEA label)</t>
  </si>
  <si>
    <t>Creation and printing of leaflet</t>
  </si>
  <si>
    <t>Creation of contract for use of EGEA label</t>
  </si>
  <si>
    <t>Setup internal processes</t>
  </si>
  <si>
    <t>Total initial costs</t>
  </si>
  <si>
    <t>Variable (running) costs</t>
  </si>
  <si>
    <t>Computer</t>
  </si>
  <si>
    <t>Insurance</t>
  </si>
  <si>
    <t>Manpower</t>
  </si>
  <si>
    <t>Total variable costs</t>
  </si>
  <si>
    <t>Assumptions:</t>
  </si>
  <si>
    <t>(total of 20 model types)</t>
  </si>
  <si>
    <t>Initial application and registration fee of 2,000 Euros for EGEA members and 4,000 Euros for non-members</t>
  </si>
  <si>
    <t>Annual licensing fee for each product type</t>
  </si>
  <si>
    <t>Year</t>
  </si>
  <si>
    <t>Annual fee</t>
  </si>
  <si>
    <t>No of applicants</t>
  </si>
  <si>
    <t>EGEA  members</t>
  </si>
  <si>
    <t>Non-members</t>
  </si>
  <si>
    <t>Annual total</t>
  </si>
  <si>
    <t>Recovered initial costs</t>
  </si>
  <si>
    <t>Recovery of intial costs over 5 years = 4,400 Euros per year</t>
  </si>
  <si>
    <t>NET total income</t>
  </si>
  <si>
    <t>Application/registration</t>
  </si>
  <si>
    <t>No of product types</t>
  </si>
  <si>
    <t>Annual costs</t>
  </si>
  <si>
    <t>ASA contribution</t>
  </si>
  <si>
    <t>Net totals:</t>
  </si>
  <si>
    <t>10 equipment manufacturers (EGEA members)</t>
  </si>
  <si>
    <t>2 product/model types per manufacturer</t>
  </si>
  <si>
    <t>placeholder value - actual cost of insurance tbc</t>
  </si>
  <si>
    <t>3rd party versions</t>
  </si>
  <si>
    <t>Costs per type</t>
  </si>
  <si>
    <t>Application</t>
  </si>
  <si>
    <t>Renewal</t>
  </si>
  <si>
    <t>EGEA members 3rd party units - 500 Euros application and 250 Euros per year licensing fee</t>
  </si>
  <si>
    <t>Non members 3rd party units - 1,000 Euros application and 500 Euros per year licensing fee</t>
  </si>
  <si>
    <t>Candidate Models to comply with EGEA specs</t>
  </si>
  <si>
    <t>With Pass/Fail probability</t>
  </si>
  <si>
    <t>3rd party units</t>
  </si>
  <si>
    <t>Bosch/Robinair</t>
  </si>
  <si>
    <t>Texa</t>
  </si>
  <si>
    <t>BB</t>
  </si>
  <si>
    <t>Ecotechnics</t>
  </si>
  <si>
    <t>Waeco</t>
  </si>
  <si>
    <t>Hella</t>
  </si>
  <si>
    <t>Spin</t>
  </si>
  <si>
    <t>CTR</t>
  </si>
  <si>
    <t>Wigam</t>
  </si>
  <si>
    <t>Valeo</t>
  </si>
  <si>
    <t>AVL</t>
  </si>
  <si>
    <t>Others</t>
  </si>
  <si>
    <t>Total</t>
  </si>
  <si>
    <t>EGEA Member summary</t>
  </si>
  <si>
    <t>EGEA members - collective</t>
  </si>
  <si>
    <t>EGEA  members - collective</t>
  </si>
  <si>
    <t>EGEA  members -  collective</t>
  </si>
  <si>
    <t>For EGEA Members only - collective appplication: application/renewal/3rd party versions as a a fixed fee without limitation on the number of units</t>
  </si>
  <si>
    <t>unlimited</t>
  </si>
  <si>
    <t>EGEA members</t>
  </si>
  <si>
    <t>All product applications included within the 1st 2 years (2017-2018) and then an annual licensing fee applies to all product types registered</t>
  </si>
  <si>
    <t>At least 2 manufacturers would take the option of collective application with unlimited number of approved units.</t>
  </si>
  <si>
    <t>All payments for renewals and collective application will be due by the 31st of March of each year.</t>
  </si>
  <si>
    <t xml:space="preserve">Applications, whether individual or collective, are paid at the point of application in full. </t>
  </si>
  <si>
    <t>This increases according to numbers of applications/renewals</t>
  </si>
  <si>
    <t>Translation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</si>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</sst>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0" fillId="0" borderId="0" xfId="0" applyAlignment="1">
      <alignment horizontal="left"/>
    </xf>
    <xf numFmtId="0" fontId="2" fillId="0" borderId="1" xfId="0" applyFont="1" applyBorder="1"/>
    <xf numFmtId="0" fontId="0" fillId="0" borderId="1" xfId="0" applyBorder="1"/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/>
    <xf numFmtId="3" fontId="2" fillId="0" borderId="1" xfId="0" applyNumberFormat="1" applyFont="1" applyBorder="1" applyAlignment="1">
      <alignment horizontal="center"/>
    </xf>
    <xf numFmtId="3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ill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3" fontId="8" fillId="0" borderId="0" xfId="0" applyNumberFormat="1" applyFont="1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topLeftCell="A4" zoomScale="70" zoomScaleNormal="70" zoomScalePageLayoutView="80" workbookViewId="0">
      <selection activeCell="I22" sqref="I22"/>
    </sheetView>
  </sheetViews>
  <sheetFormatPr defaultColWidth="9" defaultRowHeight="13.8"/>
  <cols>
    <col min="1" max="1" width="17" customWidth="1"/>
    <col min="2" max="4" width="10" bestFit="1" customWidth="1"/>
  </cols>
  <sheetData>
    <row r="1" spans="1:11" ht="17.399999999999999">
      <c r="A1" s="3" t="s">
        <v>0</v>
      </c>
    </row>
    <row r="2" spans="1:11" ht="17.399999999999999">
      <c r="A2" s="3"/>
    </row>
    <row r="3" spans="1:11" ht="17.399999999999999">
      <c r="A3" s="41" t="s">
        <v>16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" customHeight="1">
      <c r="A4" s="40" t="s">
        <v>34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5" customHeight="1">
      <c r="A5" t="s">
        <v>35</v>
      </c>
      <c r="E5" t="s">
        <v>17</v>
      </c>
    </row>
    <row r="6" spans="1:11" ht="15" customHeight="1">
      <c r="A6" s="40" t="s">
        <v>67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5" customHeight="1">
      <c r="A7" t="s">
        <v>66</v>
      </c>
    </row>
    <row r="8" spans="1:11" ht="15" customHeight="1">
      <c r="A8" s="40" t="s">
        <v>69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15" customHeight="1">
      <c r="A9" s="40" t="s">
        <v>68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1" ht="15" customHeight="1"/>
    <row r="11" spans="1:11" ht="15.6">
      <c r="A11" s="2" t="s">
        <v>1</v>
      </c>
    </row>
    <row r="12" spans="1:11">
      <c r="A12" t="s">
        <v>2</v>
      </c>
      <c r="G12" s="4">
        <v>7500</v>
      </c>
    </row>
    <row r="13" spans="1:11">
      <c r="A13" t="s">
        <v>3</v>
      </c>
      <c r="G13" s="4">
        <v>3000</v>
      </c>
    </row>
    <row r="14" spans="1:11">
      <c r="A14" t="s">
        <v>4</v>
      </c>
      <c r="G14" s="4">
        <v>1000</v>
      </c>
    </row>
    <row r="15" spans="1:11">
      <c r="A15" t="s">
        <v>5</v>
      </c>
      <c r="G15" s="4">
        <v>1500</v>
      </c>
    </row>
    <row r="16" spans="1:11">
      <c r="A16" t="s">
        <v>6</v>
      </c>
      <c r="G16" s="4">
        <v>1500</v>
      </c>
    </row>
    <row r="17" spans="1:13">
      <c r="A17" t="s">
        <v>7</v>
      </c>
      <c r="G17" s="4">
        <v>5000</v>
      </c>
    </row>
    <row r="18" spans="1:13">
      <c r="A18" t="s">
        <v>8</v>
      </c>
      <c r="G18" s="4">
        <v>1000</v>
      </c>
    </row>
    <row r="19" spans="1:13">
      <c r="A19" t="s">
        <v>9</v>
      </c>
      <c r="G19" s="4">
        <v>1000</v>
      </c>
    </row>
    <row r="20" spans="1:13">
      <c r="A20" t="s">
        <v>12</v>
      </c>
      <c r="G20" s="4">
        <v>500</v>
      </c>
    </row>
    <row r="21" spans="1:13">
      <c r="A21" t="s">
        <v>71</v>
      </c>
      <c r="G21" s="4" t="s">
        <v>72</v>
      </c>
    </row>
    <row r="22" spans="1:13">
      <c r="G22" s="4"/>
    </row>
    <row r="23" spans="1:13">
      <c r="E23" s="5" t="s">
        <v>10</v>
      </c>
      <c r="G23" s="6">
        <f>SUM(G12:G22)</f>
        <v>22000</v>
      </c>
    </row>
    <row r="25" spans="1:13" ht="15.6">
      <c r="A25" s="2" t="s">
        <v>11</v>
      </c>
    </row>
    <row r="26" spans="1:13">
      <c r="A26" t="s">
        <v>13</v>
      </c>
      <c r="G26" s="36">
        <v>2000</v>
      </c>
      <c r="H26" s="39" t="s">
        <v>36</v>
      </c>
      <c r="I26" s="39"/>
      <c r="J26" s="39"/>
      <c r="K26" s="39"/>
      <c r="L26" s="39"/>
      <c r="M26" s="39"/>
    </row>
    <row r="27" spans="1:13">
      <c r="A27" t="s">
        <v>14</v>
      </c>
      <c r="G27" s="4">
        <v>4000</v>
      </c>
      <c r="H27" s="18" t="s">
        <v>70</v>
      </c>
      <c r="I27" s="18"/>
      <c r="J27" s="18"/>
      <c r="K27" s="18"/>
      <c r="L27" s="18"/>
      <c r="M27" s="18"/>
    </row>
    <row r="29" spans="1:13">
      <c r="E29" s="5" t="s">
        <v>15</v>
      </c>
      <c r="G29" s="6">
        <f>SUM(G26:G28)</f>
        <v>6000</v>
      </c>
    </row>
    <row r="32" spans="1:13" ht="46.2">
      <c r="A32" s="35" t="s">
        <v>59</v>
      </c>
      <c r="B32" s="27" t="s">
        <v>43</v>
      </c>
      <c r="C32" s="28" t="s">
        <v>44</v>
      </c>
      <c r="D32" s="29" t="s">
        <v>45</v>
      </c>
    </row>
    <row r="33" spans="1:4">
      <c r="A33" s="20" t="s">
        <v>46</v>
      </c>
      <c r="B33" s="30">
        <v>2</v>
      </c>
      <c r="C33" s="30">
        <v>2</v>
      </c>
      <c r="D33" s="31">
        <v>2</v>
      </c>
    </row>
    <row r="34" spans="1:4">
      <c r="A34" s="20" t="s">
        <v>47</v>
      </c>
      <c r="B34" s="30">
        <v>1</v>
      </c>
      <c r="C34" s="30">
        <v>1</v>
      </c>
      <c r="D34" s="31">
        <v>0</v>
      </c>
    </row>
    <row r="35" spans="1:4">
      <c r="A35" s="20" t="s">
        <v>48</v>
      </c>
      <c r="B35" s="30">
        <v>2</v>
      </c>
      <c r="C35" s="30">
        <v>2</v>
      </c>
      <c r="D35" s="31">
        <v>2</v>
      </c>
    </row>
    <row r="36" spans="1:4">
      <c r="A36" s="20" t="s">
        <v>49</v>
      </c>
      <c r="B36" s="30">
        <v>1</v>
      </c>
      <c r="C36" s="30">
        <v>1</v>
      </c>
      <c r="D36" s="31">
        <v>1</v>
      </c>
    </row>
    <row r="37" spans="1:4">
      <c r="A37" s="20" t="s">
        <v>50</v>
      </c>
      <c r="B37" s="30">
        <v>1</v>
      </c>
      <c r="C37" s="30">
        <v>1</v>
      </c>
      <c r="D37" s="31">
        <v>0</v>
      </c>
    </row>
    <row r="38" spans="1:4">
      <c r="A38" s="20" t="s">
        <v>51</v>
      </c>
      <c r="B38" s="30">
        <v>1</v>
      </c>
      <c r="C38" s="30">
        <v>1</v>
      </c>
      <c r="D38" s="31">
        <v>0</v>
      </c>
    </row>
    <row r="39" spans="1:4">
      <c r="A39" s="20" t="s">
        <v>52</v>
      </c>
      <c r="B39" s="30">
        <v>1</v>
      </c>
      <c r="C39" s="30">
        <v>0</v>
      </c>
      <c r="D39" s="31">
        <v>0</v>
      </c>
    </row>
    <row r="40" spans="1:4">
      <c r="A40" s="20" t="s">
        <v>53</v>
      </c>
      <c r="B40" s="30">
        <v>1</v>
      </c>
      <c r="C40" s="30">
        <v>0</v>
      </c>
      <c r="D40" s="31">
        <v>0</v>
      </c>
    </row>
    <row r="41" spans="1:4">
      <c r="A41" s="20" t="s">
        <v>54</v>
      </c>
      <c r="B41" s="30">
        <v>1</v>
      </c>
      <c r="C41" s="30">
        <v>1</v>
      </c>
      <c r="D41" s="31">
        <v>1</v>
      </c>
    </row>
    <row r="42" spans="1:4">
      <c r="A42" s="20" t="s">
        <v>55</v>
      </c>
      <c r="B42" s="30">
        <v>1</v>
      </c>
      <c r="C42" s="30">
        <v>1</v>
      </c>
      <c r="D42" s="31">
        <v>0</v>
      </c>
    </row>
    <row r="43" spans="1:4">
      <c r="A43" s="20" t="s">
        <v>56</v>
      </c>
      <c r="B43" s="30">
        <v>1</v>
      </c>
      <c r="C43" s="30">
        <v>1</v>
      </c>
      <c r="D43" s="31">
        <v>0</v>
      </c>
    </row>
    <row r="44" spans="1:4">
      <c r="A44" s="20" t="s">
        <v>57</v>
      </c>
      <c r="B44" s="30">
        <v>4</v>
      </c>
      <c r="C44" s="30">
        <v>2</v>
      </c>
      <c r="D44" s="31">
        <v>1</v>
      </c>
    </row>
    <row r="45" spans="1:4">
      <c r="A45" s="32" t="s">
        <v>58</v>
      </c>
      <c r="B45" s="33">
        <f>SUM(B33:B44)</f>
        <v>17</v>
      </c>
      <c r="C45" s="33">
        <f>SUM(C33:C44)</f>
        <v>13</v>
      </c>
      <c r="D45" s="34">
        <f>SUM(D33:D44)</f>
        <v>7</v>
      </c>
    </row>
  </sheetData>
  <mergeCells count="6">
    <mergeCell ref="A3:K3"/>
    <mergeCell ref="H26:M26"/>
    <mergeCell ref="A6:K6"/>
    <mergeCell ref="A9:K9"/>
    <mergeCell ref="A8:K8"/>
    <mergeCell ref="A4:K4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A4" zoomScale="60" zoomScaleNormal="60" workbookViewId="0">
      <selection activeCell="H19" sqref="H19"/>
    </sheetView>
  </sheetViews>
  <sheetFormatPr defaultColWidth="9" defaultRowHeight="13.8"/>
  <cols>
    <col min="2" max="2" width="5.796875" customWidth="1"/>
    <col min="3" max="3" width="25.3984375" bestFit="1" customWidth="1"/>
    <col min="4" max="4" width="5.796875" customWidth="1"/>
    <col min="5" max="5" width="11.19921875" style="7" bestFit="1" customWidth="1"/>
    <col min="6" max="6" width="10.796875" style="7" customWidth="1"/>
    <col min="7" max="7" width="5.796875" customWidth="1"/>
    <col min="8" max="8" width="9.796875" customWidth="1"/>
    <col min="9" max="9" width="5.796875" customWidth="1"/>
    <col min="10" max="10" width="13.3984375" customWidth="1"/>
    <col min="11" max="11" width="5.796875" customWidth="1"/>
    <col min="12" max="12" width="11.796875" customWidth="1"/>
    <col min="13" max="13" width="5.796875" customWidth="1"/>
    <col min="14" max="14" width="10.796875" customWidth="1"/>
    <col min="15" max="15" width="5.796875" customWidth="1"/>
    <col min="16" max="16" width="11.796875" bestFit="1" customWidth="1"/>
    <col min="17" max="17" width="5.796875" customWidth="1"/>
    <col min="18" max="18" width="11.19921875" customWidth="1"/>
    <col min="19" max="19" width="5.796875" customWidth="1"/>
    <col min="20" max="20" width="11.19921875" customWidth="1"/>
    <col min="21" max="21" width="5.796875" customWidth="1"/>
    <col min="22" max="22" width="12" customWidth="1"/>
    <col min="23" max="23" width="5.796875" customWidth="1"/>
    <col min="24" max="24" width="11.19921875" style="1" customWidth="1"/>
  </cols>
  <sheetData>
    <row r="1" spans="1:24" ht="17.399999999999999">
      <c r="A1" s="3" t="s">
        <v>0</v>
      </c>
    </row>
    <row r="3" spans="1:24" ht="17.399999999999999">
      <c r="A3" s="41" t="s">
        <v>16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4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24">
      <c r="A5" s="40" t="s">
        <v>18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24">
      <c r="A6" s="40" t="s">
        <v>19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24">
      <c r="A7" s="40" t="s">
        <v>41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24">
      <c r="A8" s="40" t="s">
        <v>42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24">
      <c r="A9" s="40" t="s">
        <v>27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24">
      <c r="A10" s="40" t="s">
        <v>63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24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3" spans="1:24" s="5" customFormat="1" ht="15" customHeight="1">
      <c r="E13" s="42" t="s">
        <v>38</v>
      </c>
      <c r="F13" s="42"/>
      <c r="G13" s="15"/>
      <c r="H13" s="43" t="s">
        <v>22</v>
      </c>
      <c r="I13" s="16"/>
      <c r="J13" s="43" t="s">
        <v>30</v>
      </c>
      <c r="L13" s="43" t="s">
        <v>29</v>
      </c>
      <c r="N13" s="14" t="s">
        <v>40</v>
      </c>
      <c r="R13" s="43" t="s">
        <v>26</v>
      </c>
      <c r="S13" s="16"/>
      <c r="T13" s="43" t="s">
        <v>31</v>
      </c>
      <c r="U13" s="16"/>
      <c r="V13" s="43" t="s">
        <v>32</v>
      </c>
      <c r="X13" s="44" t="s">
        <v>28</v>
      </c>
    </row>
    <row r="14" spans="1:24" s="5" customFormat="1">
      <c r="A14" s="14" t="s">
        <v>20</v>
      </c>
      <c r="E14" s="42"/>
      <c r="F14" s="42"/>
      <c r="H14" s="43"/>
      <c r="I14" s="16"/>
      <c r="J14" s="43"/>
      <c r="L14" s="43"/>
      <c r="N14" s="15" t="s">
        <v>21</v>
      </c>
      <c r="P14" s="5" t="s">
        <v>25</v>
      </c>
      <c r="R14" s="43"/>
      <c r="S14" s="16"/>
      <c r="T14" s="43"/>
      <c r="U14" s="16"/>
      <c r="V14" s="43"/>
      <c r="X14" s="44"/>
    </row>
    <row r="15" spans="1:24" s="5" customFormat="1">
      <c r="A15" s="14"/>
      <c r="E15" s="14" t="s">
        <v>39</v>
      </c>
      <c r="F15" s="14" t="s">
        <v>40</v>
      </c>
      <c r="H15" s="16"/>
      <c r="I15" s="16"/>
      <c r="J15" s="16"/>
      <c r="L15" s="17"/>
      <c r="N15" s="13"/>
      <c r="R15" s="16"/>
      <c r="S15" s="16"/>
      <c r="T15" s="16"/>
      <c r="U15" s="16"/>
      <c r="V15" s="16"/>
      <c r="X15" s="9"/>
    </row>
    <row r="16" spans="1:24">
      <c r="A16" s="14"/>
      <c r="E16" s="37"/>
      <c r="F16" s="37"/>
      <c r="G16" s="26"/>
      <c r="H16" s="26"/>
      <c r="I16" s="26"/>
    </row>
    <row r="17" spans="1:24">
      <c r="A17" s="14">
        <v>2017</v>
      </c>
      <c r="C17" t="s">
        <v>60</v>
      </c>
      <c r="E17" s="38">
        <v>10000</v>
      </c>
      <c r="F17" s="37"/>
      <c r="G17" s="26"/>
      <c r="H17" s="37">
        <v>2</v>
      </c>
      <c r="I17" s="26"/>
      <c r="J17" s="7" t="s">
        <v>64</v>
      </c>
      <c r="L17" s="8">
        <f>(E17*H17)</f>
        <v>20000</v>
      </c>
      <c r="P17" s="8">
        <f>SUM(L17)</f>
        <v>20000</v>
      </c>
      <c r="X17" s="10">
        <f>SUM(P17)</f>
        <v>20000</v>
      </c>
    </row>
    <row r="18" spans="1:24">
      <c r="A18" s="14"/>
      <c r="C18" t="s">
        <v>23</v>
      </c>
      <c r="E18" s="38">
        <v>2000</v>
      </c>
      <c r="F18" s="38">
        <v>1000</v>
      </c>
      <c r="G18" s="26"/>
      <c r="H18" s="37">
        <v>2</v>
      </c>
      <c r="I18" s="37"/>
      <c r="J18" s="7">
        <v>2</v>
      </c>
      <c r="L18" s="8">
        <f>SUM(E18*J18*H18)</f>
        <v>8000</v>
      </c>
      <c r="M18" s="8"/>
      <c r="N18" s="8"/>
      <c r="O18" s="7"/>
      <c r="P18" s="8">
        <f>SUM(L18:O18)</f>
        <v>8000</v>
      </c>
      <c r="Q18" s="7"/>
      <c r="R18" s="8">
        <v>-4400</v>
      </c>
      <c r="S18" s="8"/>
      <c r="T18" s="8">
        <v>-22000</v>
      </c>
      <c r="U18" s="24"/>
      <c r="V18" s="8">
        <v>20000</v>
      </c>
      <c r="W18" s="7"/>
      <c r="X18" s="10">
        <f>SUM(P18+R18+T18+V18)</f>
        <v>1600</v>
      </c>
    </row>
    <row r="19" spans="1:24">
      <c r="C19" t="s">
        <v>37</v>
      </c>
      <c r="E19" s="38">
        <v>500</v>
      </c>
      <c r="F19" s="37">
        <v>250</v>
      </c>
      <c r="G19" s="26"/>
      <c r="H19" s="37">
        <v>2</v>
      </c>
      <c r="I19" s="26"/>
      <c r="J19" s="7">
        <v>1</v>
      </c>
      <c r="L19" s="8">
        <f>SUM(E19*J19*H19)</f>
        <v>1000</v>
      </c>
      <c r="P19" s="8">
        <f t="shared" ref="P19:P21" si="0">SUM(L19:O19)</f>
        <v>1000</v>
      </c>
      <c r="X19" s="10">
        <f t="shared" ref="X19:X21" si="1">SUM(P19+R19+T19+V19)</f>
        <v>1000</v>
      </c>
    </row>
    <row r="20" spans="1:24">
      <c r="A20" s="14"/>
      <c r="C20" t="s">
        <v>24</v>
      </c>
      <c r="E20" s="38">
        <v>4000</v>
      </c>
      <c r="F20" s="38">
        <v>2000</v>
      </c>
      <c r="G20" s="26"/>
      <c r="H20" s="37"/>
      <c r="I20" s="37"/>
      <c r="J20" s="7"/>
      <c r="L20" s="8">
        <f>SUM(E20*J20*H20)</f>
        <v>0</v>
      </c>
      <c r="M20" s="7"/>
      <c r="N20" s="7"/>
      <c r="O20" s="7"/>
      <c r="P20" s="8">
        <f t="shared" si="0"/>
        <v>0</v>
      </c>
      <c r="Q20" s="7"/>
      <c r="R20" s="7"/>
      <c r="S20" s="7"/>
      <c r="T20" s="7"/>
      <c r="U20" s="25"/>
      <c r="V20" s="7"/>
      <c r="W20" s="7"/>
      <c r="X20" s="10">
        <f t="shared" si="1"/>
        <v>0</v>
      </c>
    </row>
    <row r="21" spans="1:24">
      <c r="A21" s="14"/>
      <c r="C21" t="s">
        <v>37</v>
      </c>
      <c r="E21" s="38">
        <v>1000</v>
      </c>
      <c r="F21" s="37">
        <v>500</v>
      </c>
      <c r="G21" s="26"/>
      <c r="H21" s="37"/>
      <c r="I21" s="37"/>
      <c r="J21" s="7"/>
      <c r="L21" s="8">
        <f>SUM(E21*J21*H21)</f>
        <v>0</v>
      </c>
      <c r="M21" s="7"/>
      <c r="N21" s="7"/>
      <c r="O21" s="7"/>
      <c r="P21" s="8">
        <f t="shared" si="0"/>
        <v>0</v>
      </c>
      <c r="Q21" s="7"/>
      <c r="R21" s="7"/>
      <c r="S21" s="7"/>
      <c r="T21" s="7"/>
      <c r="U21" s="25"/>
      <c r="V21" s="7"/>
      <c r="W21" s="7"/>
      <c r="X21" s="10">
        <f t="shared" si="1"/>
        <v>0</v>
      </c>
    </row>
    <row r="22" spans="1:24">
      <c r="A22" s="14"/>
      <c r="E22" s="37"/>
      <c r="F22" s="37"/>
      <c r="G22" s="26"/>
      <c r="H22" s="37"/>
      <c r="I22" s="37"/>
      <c r="J22" s="7"/>
      <c r="L22" s="8"/>
      <c r="M22" s="7"/>
      <c r="N22" s="7"/>
      <c r="O22" s="7"/>
      <c r="P22" s="7"/>
      <c r="Q22" s="7"/>
      <c r="R22" s="7"/>
      <c r="S22" s="7"/>
      <c r="T22" s="7"/>
      <c r="U22" s="25"/>
      <c r="V22" s="7"/>
      <c r="W22" s="7"/>
      <c r="X22" s="11"/>
    </row>
    <row r="23" spans="1:24">
      <c r="A23" s="14">
        <v>2018</v>
      </c>
      <c r="C23" t="s">
        <v>61</v>
      </c>
      <c r="E23" s="37"/>
      <c r="F23" s="38">
        <v>10000</v>
      </c>
      <c r="G23" s="26"/>
      <c r="H23" s="37">
        <v>2</v>
      </c>
      <c r="I23" s="37"/>
      <c r="J23" s="7" t="s">
        <v>64</v>
      </c>
      <c r="L23" s="8"/>
      <c r="M23" s="7"/>
      <c r="N23" s="7">
        <f>(F23*H23)</f>
        <v>20000</v>
      </c>
      <c r="O23" s="7"/>
      <c r="P23" s="8">
        <f>SUM(N23)</f>
        <v>20000</v>
      </c>
      <c r="Q23" s="7"/>
      <c r="R23" s="7"/>
      <c r="S23" s="7"/>
      <c r="T23" s="7"/>
      <c r="U23" s="25"/>
      <c r="V23" s="7"/>
      <c r="W23" s="7"/>
      <c r="X23" s="10">
        <f>SUM(P23)</f>
        <v>20000</v>
      </c>
    </row>
    <row r="24" spans="1:24">
      <c r="A24" s="14"/>
      <c r="C24" t="s">
        <v>65</v>
      </c>
      <c r="E24" s="38">
        <v>2000</v>
      </c>
      <c r="F24" s="38">
        <v>1000</v>
      </c>
      <c r="G24" s="26"/>
      <c r="H24" s="37">
        <v>3</v>
      </c>
      <c r="I24" s="37"/>
      <c r="J24" s="7">
        <v>2</v>
      </c>
      <c r="L24" s="8">
        <f>SUM(E24*J24*H24)</f>
        <v>12000</v>
      </c>
      <c r="M24" s="7"/>
      <c r="N24" s="8"/>
      <c r="O24" s="7"/>
      <c r="P24" s="8">
        <f>SUM(L24+N24)</f>
        <v>12000</v>
      </c>
      <c r="Q24" s="7"/>
      <c r="R24" s="8">
        <v>-4400</v>
      </c>
      <c r="S24" s="8"/>
      <c r="T24" s="8">
        <v>-7000</v>
      </c>
      <c r="U24" s="24"/>
      <c r="V24" s="8"/>
      <c r="W24" s="7"/>
      <c r="X24" s="10">
        <f>SUM(P24+R24+T24+V24)</f>
        <v>600</v>
      </c>
    </row>
    <row r="25" spans="1:24">
      <c r="A25" s="14"/>
      <c r="C25" t="s">
        <v>37</v>
      </c>
      <c r="E25" s="38">
        <v>500</v>
      </c>
      <c r="F25" s="37">
        <v>250</v>
      </c>
      <c r="G25" s="26"/>
      <c r="H25" s="37">
        <v>3</v>
      </c>
      <c r="I25" s="37"/>
      <c r="J25" s="7">
        <v>1</v>
      </c>
      <c r="L25" s="8">
        <f>SUM(E25*J25*H25)</f>
        <v>1500</v>
      </c>
      <c r="M25" s="7"/>
      <c r="N25" s="8"/>
      <c r="O25" s="7"/>
      <c r="P25" s="8">
        <f t="shared" ref="P25:P27" si="2">SUM(L25+N25)</f>
        <v>1500</v>
      </c>
      <c r="Q25" s="7"/>
      <c r="R25" s="8"/>
      <c r="S25" s="8"/>
      <c r="T25" s="8"/>
      <c r="U25" s="24"/>
      <c r="V25" s="8"/>
      <c r="W25" s="7"/>
      <c r="X25" s="10">
        <f t="shared" ref="X25:X27" si="3">SUM(P25+R25+T25+V25)</f>
        <v>1500</v>
      </c>
    </row>
    <row r="26" spans="1:24">
      <c r="A26" s="14"/>
      <c r="C26" t="s">
        <v>24</v>
      </c>
      <c r="E26" s="38">
        <v>4000</v>
      </c>
      <c r="F26" s="38">
        <v>2000</v>
      </c>
      <c r="G26" s="26"/>
      <c r="H26" s="37"/>
      <c r="I26" s="37"/>
      <c r="J26" s="7"/>
      <c r="L26" s="8">
        <f>SUM(E26*J26*H26)</f>
        <v>0</v>
      </c>
      <c r="M26" s="7"/>
      <c r="N26" s="7"/>
      <c r="O26" s="7"/>
      <c r="P26" s="8">
        <f t="shared" si="2"/>
        <v>0</v>
      </c>
      <c r="Q26" s="7"/>
      <c r="R26" s="7"/>
      <c r="S26" s="7"/>
      <c r="T26" s="7"/>
      <c r="U26" s="25"/>
      <c r="V26" s="7"/>
      <c r="W26" s="7"/>
      <c r="X26" s="10">
        <f t="shared" si="3"/>
        <v>0</v>
      </c>
    </row>
    <row r="27" spans="1:24">
      <c r="A27" s="14"/>
      <c r="C27" t="s">
        <v>37</v>
      </c>
      <c r="E27" s="38">
        <v>1000</v>
      </c>
      <c r="F27" s="37">
        <v>500</v>
      </c>
      <c r="G27" s="26"/>
      <c r="H27" s="37"/>
      <c r="I27" s="37"/>
      <c r="J27" s="7"/>
      <c r="L27" s="8">
        <f>SUM(E27*J27*H27)</f>
        <v>0</v>
      </c>
      <c r="M27" s="7"/>
      <c r="N27" s="7"/>
      <c r="O27" s="7"/>
      <c r="P27" s="8">
        <f t="shared" si="2"/>
        <v>0</v>
      </c>
      <c r="Q27" s="7"/>
      <c r="R27" s="7"/>
      <c r="S27" s="7"/>
      <c r="T27" s="7"/>
      <c r="U27" s="25"/>
      <c r="V27" s="7"/>
      <c r="W27" s="7"/>
      <c r="X27" s="10">
        <f t="shared" si="3"/>
        <v>0</v>
      </c>
    </row>
    <row r="28" spans="1:24">
      <c r="A28" s="14"/>
      <c r="E28" s="37"/>
      <c r="F28" s="37"/>
      <c r="G28" s="26"/>
      <c r="H28" s="37"/>
      <c r="I28" s="37"/>
      <c r="J28" s="7"/>
      <c r="L28" s="8"/>
      <c r="M28" s="7"/>
      <c r="N28" s="7"/>
      <c r="O28" s="7"/>
      <c r="P28" s="7"/>
      <c r="Q28" s="7"/>
      <c r="R28" s="7"/>
      <c r="S28" s="7"/>
      <c r="T28" s="7"/>
      <c r="U28" s="25"/>
      <c r="V28" s="7"/>
      <c r="W28" s="7"/>
      <c r="X28" s="11"/>
    </row>
    <row r="29" spans="1:24">
      <c r="A29" s="14">
        <v>2019</v>
      </c>
      <c r="C29" t="s">
        <v>62</v>
      </c>
      <c r="E29" s="37"/>
      <c r="F29" s="38">
        <v>10000</v>
      </c>
      <c r="G29" s="26"/>
      <c r="H29" s="37">
        <v>2</v>
      </c>
      <c r="I29" s="37"/>
      <c r="J29" s="7" t="s">
        <v>64</v>
      </c>
      <c r="L29" s="8"/>
      <c r="M29" s="7"/>
      <c r="N29" s="7">
        <f>(F29*H29)</f>
        <v>20000</v>
      </c>
      <c r="O29" s="7"/>
      <c r="P29" s="8">
        <f>SUM(N29)</f>
        <v>20000</v>
      </c>
      <c r="Q29" s="7"/>
      <c r="R29" s="7"/>
      <c r="S29" s="7"/>
      <c r="T29" s="7"/>
      <c r="U29" s="25"/>
      <c r="V29" s="7"/>
      <c r="W29" s="7"/>
      <c r="X29" s="10">
        <f>SUM(P29)</f>
        <v>20000</v>
      </c>
    </row>
    <row r="30" spans="1:24">
      <c r="A30" s="14"/>
      <c r="C30" t="s">
        <v>23</v>
      </c>
      <c r="E30" s="38"/>
      <c r="F30" s="38">
        <v>1000</v>
      </c>
      <c r="G30" s="26"/>
      <c r="H30" s="37">
        <v>6</v>
      </c>
      <c r="I30" s="37"/>
      <c r="J30" s="7">
        <v>2</v>
      </c>
      <c r="L30" s="8">
        <f>SUM(E30*J30*H30)</f>
        <v>0</v>
      </c>
      <c r="M30" s="8"/>
      <c r="N30" s="8">
        <f>SUM(F30*H30*J30)</f>
        <v>12000</v>
      </c>
      <c r="O30" s="7"/>
      <c r="P30" s="8">
        <f>SUM(L30+N30)</f>
        <v>12000</v>
      </c>
      <c r="Q30" s="7"/>
      <c r="R30" s="8">
        <v>-4400</v>
      </c>
      <c r="S30" s="8"/>
      <c r="T30" s="8">
        <v>-8000</v>
      </c>
      <c r="U30" s="24"/>
      <c r="V30" s="8"/>
      <c r="W30" s="7"/>
      <c r="X30" s="10">
        <f>SUM(P30+R30+T30+V30)</f>
        <v>-400</v>
      </c>
    </row>
    <row r="31" spans="1:24">
      <c r="A31" s="14"/>
      <c r="C31" t="s">
        <v>37</v>
      </c>
      <c r="E31" s="38">
        <v>500</v>
      </c>
      <c r="F31" s="37">
        <v>250</v>
      </c>
      <c r="G31" s="26"/>
      <c r="H31" s="37">
        <v>6</v>
      </c>
      <c r="I31" s="37"/>
      <c r="J31" s="7">
        <v>1</v>
      </c>
      <c r="M31" s="8"/>
      <c r="N31" s="8">
        <f>SUM(F31*J31*H31)</f>
        <v>1500</v>
      </c>
      <c r="O31" s="7"/>
      <c r="P31" s="8">
        <f>SUM(N31)</f>
        <v>1500</v>
      </c>
      <c r="Q31" s="7"/>
      <c r="R31" s="8"/>
      <c r="S31" s="8"/>
      <c r="T31" s="8"/>
      <c r="U31" s="24"/>
      <c r="V31" s="8"/>
      <c r="W31" s="7"/>
      <c r="X31" s="10">
        <f t="shared" ref="X31:X33" si="4">SUM(P31+R31+T31+V31)</f>
        <v>1500</v>
      </c>
    </row>
    <row r="32" spans="1:24">
      <c r="A32" s="14"/>
      <c r="C32" t="s">
        <v>24</v>
      </c>
      <c r="E32" s="38">
        <v>4000</v>
      </c>
      <c r="F32" s="38">
        <v>2000</v>
      </c>
      <c r="G32" s="26"/>
      <c r="H32" s="37"/>
      <c r="I32" s="37"/>
      <c r="J32" s="7"/>
      <c r="L32" s="8">
        <f>SUM(E32*J32*H32)</f>
        <v>0</v>
      </c>
      <c r="M32" s="7"/>
      <c r="N32" s="7"/>
      <c r="O32" s="7"/>
      <c r="P32" s="8">
        <f t="shared" ref="P32:P33" si="5">SUM(L32+N32)</f>
        <v>0</v>
      </c>
      <c r="Q32" s="7"/>
      <c r="R32" s="7"/>
      <c r="S32" s="7"/>
      <c r="T32" s="7"/>
      <c r="U32" s="25"/>
      <c r="V32" s="7"/>
      <c r="W32" s="7"/>
      <c r="X32" s="10">
        <f t="shared" si="4"/>
        <v>0</v>
      </c>
    </row>
    <row r="33" spans="1:24">
      <c r="A33" s="14"/>
      <c r="C33" t="s">
        <v>37</v>
      </c>
      <c r="E33" s="38">
        <v>1000</v>
      </c>
      <c r="F33" s="37">
        <v>500</v>
      </c>
      <c r="G33" s="26"/>
      <c r="H33" s="37"/>
      <c r="I33" s="37"/>
      <c r="J33" s="7"/>
      <c r="L33" s="8">
        <f>SUM(E33*J33*H33)</f>
        <v>0</v>
      </c>
      <c r="M33" s="7"/>
      <c r="N33" s="7"/>
      <c r="O33" s="7"/>
      <c r="P33" s="8">
        <f t="shared" si="5"/>
        <v>0</v>
      </c>
      <c r="Q33" s="7"/>
      <c r="R33" s="7"/>
      <c r="S33" s="7"/>
      <c r="T33" s="7"/>
      <c r="U33" s="25"/>
      <c r="V33" s="7"/>
      <c r="W33" s="7"/>
      <c r="X33" s="10">
        <f t="shared" si="4"/>
        <v>0</v>
      </c>
    </row>
    <row r="34" spans="1:24">
      <c r="A34" s="14"/>
      <c r="E34" s="37"/>
      <c r="F34" s="37"/>
      <c r="G34" s="26"/>
      <c r="H34" s="37"/>
      <c r="I34" s="37"/>
      <c r="J34" s="7"/>
      <c r="L34" s="8"/>
      <c r="M34" s="7"/>
      <c r="N34" s="7"/>
      <c r="O34" s="7"/>
      <c r="P34" s="7"/>
      <c r="Q34" s="7"/>
      <c r="R34" s="7"/>
      <c r="S34" s="7"/>
      <c r="T34" s="7"/>
      <c r="U34" s="25"/>
      <c r="V34" s="7"/>
      <c r="W34" s="7"/>
      <c r="X34" s="11"/>
    </row>
    <row r="35" spans="1:24">
      <c r="A35" s="14">
        <v>2020</v>
      </c>
      <c r="C35" t="s">
        <v>61</v>
      </c>
      <c r="E35" s="37"/>
      <c r="F35" s="38">
        <v>10000</v>
      </c>
      <c r="G35" s="26"/>
      <c r="H35" s="37">
        <v>2</v>
      </c>
      <c r="I35" s="37"/>
      <c r="J35" s="7" t="s">
        <v>64</v>
      </c>
      <c r="L35" s="8"/>
      <c r="M35" s="7"/>
      <c r="N35" s="7">
        <f>(F35*H35)</f>
        <v>20000</v>
      </c>
      <c r="O35" s="7"/>
      <c r="P35" s="8">
        <f>SUM(N35)</f>
        <v>20000</v>
      </c>
      <c r="Q35" s="7"/>
      <c r="R35" s="7"/>
      <c r="S35" s="7"/>
      <c r="T35" s="7"/>
      <c r="U35" s="25"/>
      <c r="V35" s="7"/>
      <c r="W35" s="7"/>
      <c r="X35" s="10">
        <f>SUM(P35)</f>
        <v>20000</v>
      </c>
    </row>
    <row r="36" spans="1:24">
      <c r="A36" s="14"/>
      <c r="C36" t="s">
        <v>23</v>
      </c>
      <c r="E36" s="38"/>
      <c r="F36" s="38">
        <v>1000</v>
      </c>
      <c r="G36" s="26"/>
      <c r="H36" s="37">
        <v>6</v>
      </c>
      <c r="I36" s="37"/>
      <c r="J36" s="7">
        <v>2</v>
      </c>
      <c r="L36" s="8">
        <f>SUM(E36*J36*H36)</f>
        <v>0</v>
      </c>
      <c r="M36" s="7"/>
      <c r="N36" s="8">
        <f>SUM(F36*H36*J36)</f>
        <v>12000</v>
      </c>
      <c r="O36" s="7"/>
      <c r="P36" s="8">
        <f>SUM(L36+N36)</f>
        <v>12000</v>
      </c>
      <c r="Q36" s="7"/>
      <c r="R36" s="8">
        <v>-4400</v>
      </c>
      <c r="S36" s="8"/>
      <c r="T36" s="8">
        <v>-8000</v>
      </c>
      <c r="U36" s="24"/>
      <c r="V36" s="8"/>
      <c r="W36" s="7"/>
      <c r="X36" s="10">
        <f>SUM(P36+R36+T36+V36)</f>
        <v>-400</v>
      </c>
    </row>
    <row r="37" spans="1:24">
      <c r="A37" s="14"/>
      <c r="C37" t="s">
        <v>37</v>
      </c>
      <c r="E37" s="38">
        <v>500</v>
      </c>
      <c r="F37" s="37">
        <v>250</v>
      </c>
      <c r="G37" s="26"/>
      <c r="H37" s="37">
        <v>6</v>
      </c>
      <c r="I37" s="37"/>
      <c r="J37" s="7">
        <v>1</v>
      </c>
      <c r="M37" s="7"/>
      <c r="N37" s="8">
        <f>SUM(F37*J37*H37)</f>
        <v>1500</v>
      </c>
      <c r="O37" s="7"/>
      <c r="P37" s="8">
        <f>SUM(N37)</f>
        <v>1500</v>
      </c>
      <c r="Q37" s="7"/>
      <c r="R37" s="8"/>
      <c r="S37" s="8"/>
      <c r="T37" s="8"/>
      <c r="U37" s="24"/>
      <c r="V37" s="8"/>
      <c r="W37" s="7"/>
      <c r="X37" s="10">
        <f t="shared" ref="X37:X39" si="6">SUM(P37+R37+T37+V37)</f>
        <v>1500</v>
      </c>
    </row>
    <row r="38" spans="1:24">
      <c r="A38" s="14"/>
      <c r="C38" t="s">
        <v>24</v>
      </c>
      <c r="E38" s="38">
        <v>4000</v>
      </c>
      <c r="F38" s="38">
        <v>2000</v>
      </c>
      <c r="G38" s="26"/>
      <c r="H38" s="37"/>
      <c r="I38" s="37"/>
      <c r="J38" s="7"/>
      <c r="L38" s="8">
        <f>SUM(E38*J38*H38)</f>
        <v>0</v>
      </c>
      <c r="M38" s="7"/>
      <c r="N38" s="7"/>
      <c r="O38" s="7"/>
      <c r="P38" s="8">
        <f t="shared" ref="P38:P39" si="7">SUM(L38+N38)</f>
        <v>0</v>
      </c>
      <c r="Q38" s="7"/>
      <c r="R38" s="7"/>
      <c r="S38" s="7"/>
      <c r="T38" s="7"/>
      <c r="U38" s="25"/>
      <c r="V38" s="7"/>
      <c r="W38" s="7"/>
      <c r="X38" s="10">
        <f t="shared" si="6"/>
        <v>0</v>
      </c>
    </row>
    <row r="39" spans="1:24">
      <c r="A39" s="14"/>
      <c r="C39" t="s">
        <v>37</v>
      </c>
      <c r="E39" s="38">
        <v>1000</v>
      </c>
      <c r="F39" s="37">
        <v>500</v>
      </c>
      <c r="G39" s="26"/>
      <c r="H39" s="37"/>
      <c r="I39" s="37"/>
      <c r="J39" s="7"/>
      <c r="L39" s="8">
        <f>SUM(E39*J39*H39)</f>
        <v>0</v>
      </c>
      <c r="M39" s="7"/>
      <c r="N39" s="7"/>
      <c r="O39" s="7"/>
      <c r="P39" s="8">
        <f t="shared" si="7"/>
        <v>0</v>
      </c>
      <c r="Q39" s="7"/>
      <c r="R39" s="7"/>
      <c r="S39" s="7"/>
      <c r="T39" s="7"/>
      <c r="U39" s="25"/>
      <c r="V39" s="7"/>
      <c r="W39" s="7"/>
      <c r="X39" s="10">
        <f t="shared" si="6"/>
        <v>0</v>
      </c>
    </row>
    <row r="40" spans="1:24">
      <c r="A40" s="14"/>
      <c r="E40" s="37"/>
      <c r="F40" s="37"/>
      <c r="G40" s="26"/>
      <c r="H40" s="37"/>
      <c r="I40" s="37"/>
      <c r="J40" s="7"/>
      <c r="L40" s="8"/>
      <c r="M40" s="7"/>
      <c r="N40" s="7"/>
      <c r="O40" s="7"/>
      <c r="P40" s="7"/>
      <c r="Q40" s="7"/>
      <c r="R40" s="7"/>
      <c r="S40" s="7"/>
      <c r="T40" s="7"/>
      <c r="U40" s="25"/>
      <c r="V40" s="7"/>
      <c r="W40" s="7"/>
      <c r="X40" s="11"/>
    </row>
    <row r="41" spans="1:24">
      <c r="A41" s="14">
        <v>2021</v>
      </c>
      <c r="C41" t="s">
        <v>61</v>
      </c>
      <c r="E41" s="37"/>
      <c r="F41" s="38">
        <v>10000</v>
      </c>
      <c r="G41" s="26"/>
      <c r="H41" s="37">
        <v>2</v>
      </c>
      <c r="I41" s="37"/>
      <c r="J41" s="7" t="s">
        <v>64</v>
      </c>
      <c r="L41" s="8"/>
      <c r="M41" s="7"/>
      <c r="N41" s="7">
        <f>(F41*H41)</f>
        <v>20000</v>
      </c>
      <c r="O41" s="7"/>
      <c r="P41" s="8">
        <f>SUM(N41)</f>
        <v>20000</v>
      </c>
      <c r="Q41" s="7"/>
      <c r="R41" s="7"/>
      <c r="S41" s="7"/>
      <c r="T41" s="7"/>
      <c r="U41" s="25"/>
      <c r="V41" s="7"/>
      <c r="W41" s="7"/>
      <c r="X41" s="10">
        <f>SUM(P41)</f>
        <v>20000</v>
      </c>
    </row>
    <row r="42" spans="1:24">
      <c r="A42" s="14"/>
      <c r="C42" t="s">
        <v>23</v>
      </c>
      <c r="E42" s="38"/>
      <c r="F42" s="38">
        <v>1000</v>
      </c>
      <c r="G42" s="26"/>
      <c r="H42" s="37">
        <v>6</v>
      </c>
      <c r="I42" s="37"/>
      <c r="J42" s="7">
        <v>2</v>
      </c>
      <c r="L42" s="8">
        <f>SUM(E42*J42*H42)</f>
        <v>0</v>
      </c>
      <c r="M42" s="7"/>
      <c r="N42" s="8">
        <f>SUM(F42*H42*J42)</f>
        <v>12000</v>
      </c>
      <c r="O42" s="7"/>
      <c r="P42" s="8">
        <f>SUM(L42+N42)</f>
        <v>12000</v>
      </c>
      <c r="Q42" s="7"/>
      <c r="R42" s="8">
        <v>-4400</v>
      </c>
      <c r="S42" s="8"/>
      <c r="T42" s="8">
        <v>-8000</v>
      </c>
      <c r="U42" s="24"/>
      <c r="V42" s="8"/>
      <c r="W42" s="7"/>
      <c r="X42" s="10">
        <f>SUM(P42+R42+T42+V42)</f>
        <v>-400</v>
      </c>
    </row>
    <row r="43" spans="1:24">
      <c r="A43" s="14"/>
      <c r="C43" t="s">
        <v>37</v>
      </c>
      <c r="E43" s="38">
        <v>500</v>
      </c>
      <c r="F43" s="37">
        <v>250</v>
      </c>
      <c r="G43" s="26"/>
      <c r="H43" s="37">
        <v>6</v>
      </c>
      <c r="I43" s="37"/>
      <c r="J43" s="7">
        <v>1</v>
      </c>
      <c r="M43" s="7"/>
      <c r="N43" s="8">
        <f>SUM(F43*J43*H43)</f>
        <v>1500</v>
      </c>
      <c r="O43" s="7"/>
      <c r="P43" s="8">
        <f>SUM(N43)</f>
        <v>1500</v>
      </c>
      <c r="Q43" s="7"/>
      <c r="R43" s="8"/>
      <c r="S43" s="8"/>
      <c r="T43" s="8"/>
      <c r="U43" s="24"/>
      <c r="V43" s="8"/>
      <c r="W43" s="7"/>
      <c r="X43" s="10">
        <f t="shared" ref="X43:X45" si="8">SUM(P43+R43+T43+V43)</f>
        <v>1500</v>
      </c>
    </row>
    <row r="44" spans="1:24">
      <c r="A44" s="14"/>
      <c r="C44" t="s">
        <v>24</v>
      </c>
      <c r="E44" s="38">
        <v>4000</v>
      </c>
      <c r="F44" s="38">
        <v>2000</v>
      </c>
      <c r="G44" s="26"/>
      <c r="H44" s="37"/>
      <c r="I44" s="37"/>
      <c r="J44" s="7"/>
      <c r="L44" s="8">
        <f>SUM(E44*J44*H44)</f>
        <v>0</v>
      </c>
      <c r="M44" s="7"/>
      <c r="N44" s="7"/>
      <c r="O44" s="7"/>
      <c r="P44" s="8">
        <f t="shared" ref="P44:P45" si="9">SUM(L44+N44)</f>
        <v>0</v>
      </c>
      <c r="Q44" s="7"/>
      <c r="R44" s="7"/>
      <c r="S44" s="7"/>
      <c r="T44" s="7"/>
      <c r="U44" s="7"/>
      <c r="V44" s="7"/>
      <c r="W44" s="7"/>
      <c r="X44" s="10">
        <f t="shared" si="8"/>
        <v>0</v>
      </c>
    </row>
    <row r="45" spans="1:24">
      <c r="A45" s="14"/>
      <c r="C45" t="s">
        <v>37</v>
      </c>
      <c r="E45" s="38">
        <v>1000</v>
      </c>
      <c r="F45" s="37">
        <v>500</v>
      </c>
      <c r="G45" s="26"/>
      <c r="H45" s="37"/>
      <c r="I45" s="37"/>
      <c r="J45" s="7"/>
      <c r="L45" s="8">
        <f>SUM(E45*J45*H45)</f>
        <v>0</v>
      </c>
      <c r="M45" s="7"/>
      <c r="N45" s="7"/>
      <c r="O45" s="7"/>
      <c r="P45" s="8">
        <f t="shared" si="9"/>
        <v>0</v>
      </c>
      <c r="Q45" s="7"/>
      <c r="R45" s="7"/>
      <c r="S45" s="7"/>
      <c r="T45" s="7"/>
      <c r="U45" s="7"/>
      <c r="V45" s="7"/>
      <c r="W45" s="7"/>
      <c r="X45" s="10">
        <f t="shared" si="8"/>
        <v>0</v>
      </c>
    </row>
    <row r="46" spans="1:24">
      <c r="A46" s="7"/>
      <c r="E46" s="37"/>
      <c r="F46" s="37"/>
      <c r="G46" s="26"/>
      <c r="H46" s="37"/>
      <c r="I46" s="37"/>
      <c r="J46" s="7"/>
      <c r="P46" s="7"/>
    </row>
    <row r="47" spans="1:24">
      <c r="A47" s="7"/>
      <c r="E47" s="37"/>
      <c r="F47" s="37"/>
      <c r="G47" s="26"/>
      <c r="H47" s="37"/>
      <c r="I47" s="37"/>
      <c r="J47" s="7"/>
      <c r="N47" s="19" t="s">
        <v>33</v>
      </c>
      <c r="O47" s="20"/>
      <c r="P47" s="21">
        <f>SUM(P16:P46)</f>
        <v>163000</v>
      </c>
      <c r="Q47" s="20"/>
      <c r="R47" s="21">
        <f>SUM(R16:R44)</f>
        <v>-22000</v>
      </c>
      <c r="S47" s="22"/>
      <c r="T47" s="21">
        <f>SUM(T16:T46)</f>
        <v>-53000</v>
      </c>
      <c r="U47" s="20"/>
      <c r="V47" s="21">
        <f>SUM(V18:V46)</f>
        <v>20000</v>
      </c>
      <c r="W47" s="20"/>
      <c r="X47" s="23">
        <f>SUM(P47:V47)</f>
        <v>108000</v>
      </c>
    </row>
    <row r="48" spans="1:24">
      <c r="E48" s="37"/>
      <c r="F48" s="37"/>
      <c r="G48" s="26"/>
      <c r="H48" s="26"/>
      <c r="I48" s="26"/>
    </row>
    <row r="49" spans="5:24">
      <c r="E49" s="37"/>
      <c r="F49" s="37"/>
      <c r="G49" s="26"/>
      <c r="H49" s="26"/>
      <c r="I49" s="26"/>
      <c r="T49" s="7"/>
      <c r="U49" s="18"/>
      <c r="X49" s="12"/>
    </row>
  </sheetData>
  <mergeCells count="17">
    <mergeCell ref="E13:F14"/>
    <mergeCell ref="R13:R14"/>
    <mergeCell ref="X13:X14"/>
    <mergeCell ref="H13:H14"/>
    <mergeCell ref="L13:L14"/>
    <mergeCell ref="J13:J14"/>
    <mergeCell ref="T13:T14"/>
    <mergeCell ref="V13:V14"/>
    <mergeCell ref="A11:O11"/>
    <mergeCell ref="A6:O6"/>
    <mergeCell ref="A5:O5"/>
    <mergeCell ref="A4:O4"/>
    <mergeCell ref="A3:O3"/>
    <mergeCell ref="A10:O10"/>
    <mergeCell ref="A9:O9"/>
    <mergeCell ref="A8:O8"/>
    <mergeCell ref="A7:O7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Assumptions and costs</vt:lpstr>
      <vt:lpstr>Forecasted volumes &amp; financials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Eleonore Van Haute</cp:lastModifiedBy>
  <cp:lastPrinted>2014-11-25T19:14:04Z</cp:lastPrinted>
  <dcterms:created xsi:type="dcterms:W3CDTF">2014-11-25T16:45:28Z</dcterms:created>
  <dcterms:modified xsi:type="dcterms:W3CDTF">2016-11-04T10:55:36Z</dcterms:modified>
</cp:coreProperties>
</file>